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emolice balkónů ..." sheetId="2" r:id="rId2"/>
    <sheet name="VR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Demolice balkónů ...'!$C$93:$K$472</definedName>
    <definedName name="_xlnm.Print_Area" localSheetId="1">'SO 01 - Demolice balkónů ...'!$C$4:$J$39,'SO 01 - Demolice balkónů ...'!$C$45:$J$75,'SO 01 - Demolice balkónů ...'!$C$81:$K$472</definedName>
    <definedName name="_xlnm.Print_Titles" localSheetId="1">'SO 01 - Demolice balkónů ...'!$93:$93</definedName>
    <definedName name="_xlnm._FilterDatabase" localSheetId="2" hidden="1">'VRN - Vedlejší a ostatní ...'!$C$86:$K$107</definedName>
    <definedName name="_xlnm.Print_Area" localSheetId="2">'VRN - Vedlejší a ostatní ...'!$C$4:$J$39,'VRN - Vedlejší a ostatní ...'!$C$45:$J$68,'VRN - Vedlejší a ostatní ...'!$C$74:$K$107</definedName>
    <definedName name="_xlnm.Print_Titles" localSheetId="2">'VRN - Vedlejší a ostatní ...'!$86:$86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7"/>
  <c r="BH107"/>
  <c r="BG107"/>
  <c r="BF107"/>
  <c r="T107"/>
  <c r="T106"/>
  <c r="R107"/>
  <c r="R106"/>
  <c r="P107"/>
  <c r="P106"/>
  <c r="BI105"/>
  <c r="BH105"/>
  <c r="BG105"/>
  <c r="BF105"/>
  <c r="T105"/>
  <c r="T104"/>
  <c r="R105"/>
  <c r="R104"/>
  <c r="P105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48"/>
  <c i="2" r="J37"/>
  <c r="J36"/>
  <c i="1" r="AY55"/>
  <c i="2" r="J35"/>
  <c i="1" r="AX55"/>
  <c i="2"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1"/>
  <c r="BH411"/>
  <c r="BG411"/>
  <c r="BF411"/>
  <c r="T411"/>
  <c r="R411"/>
  <c r="P411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T383"/>
  <c r="R384"/>
  <c r="R383"/>
  <c r="P384"/>
  <c r="P383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T325"/>
  <c r="R326"/>
  <c r="R325"/>
  <c r="P326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J90"/>
  <c r="F90"/>
  <c r="F88"/>
  <c r="E86"/>
  <c r="J54"/>
  <c r="F54"/>
  <c r="F52"/>
  <c r="E50"/>
  <c r="J24"/>
  <c r="E24"/>
  <c r="J91"/>
  <c r="J23"/>
  <c r="J18"/>
  <c r="E18"/>
  <c r="F91"/>
  <c r="J17"/>
  <c r="J12"/>
  <c r="J88"/>
  <c r="E7"/>
  <c r="E84"/>
  <c i="1" r="L50"/>
  <c r="AM50"/>
  <c r="AM49"/>
  <c r="L49"/>
  <c r="AM47"/>
  <c r="L47"/>
  <c r="L45"/>
  <c r="L44"/>
  <c i="2" r="BK353"/>
  <c r="J403"/>
  <c r="J216"/>
  <c r="J334"/>
  <c r="BK212"/>
  <c r="BK334"/>
  <c r="J110"/>
  <c r="J430"/>
  <c r="J188"/>
  <c r="BK297"/>
  <c r="BK430"/>
  <c r="J462"/>
  <c r="J384"/>
  <c r="J326"/>
  <c i="3" r="J105"/>
  <c i="2" r="BK403"/>
  <c r="BK269"/>
  <c r="BK188"/>
  <c r="J147"/>
  <c r="J350"/>
  <c r="J293"/>
  <c r="J289"/>
  <c r="BK220"/>
  <c i="3" r="J102"/>
  <c i="2" r="J330"/>
  <c r="BK192"/>
  <c r="J438"/>
  <c r="BK396"/>
  <c i="3" r="J107"/>
  <c i="2" r="BK384"/>
  <c r="BK175"/>
  <c r="J353"/>
  <c r="J192"/>
  <c r="BK418"/>
  <c r="BK261"/>
  <c r="BK208"/>
  <c r="J314"/>
  <c r="BK285"/>
  <c r="BK135"/>
  <c r="J338"/>
  <c r="BK253"/>
  <c r="J450"/>
  <c r="BK147"/>
  <c r="J469"/>
  <c i="3" r="BK99"/>
  <c i="2" r="BK411"/>
  <c r="BK257"/>
  <c r="BK330"/>
  <c r="J208"/>
  <c r="J458"/>
  <c r="J265"/>
  <c r="BK119"/>
  <c r="J434"/>
  <c r="BK357"/>
  <c i="3" r="J100"/>
  <c i="2" r="J139"/>
  <c i="3" r="BK100"/>
  <c i="2" r="J228"/>
  <c r="BK301"/>
  <c r="J157"/>
  <c i="3" r="BK102"/>
  <c i="2" r="BK320"/>
  <c r="J261"/>
  <c i="3" r="BK93"/>
  <c i="1" r="AS54"/>
  <c i="2" r="J346"/>
  <c r="BK309"/>
  <c r="BK446"/>
  <c r="BK323"/>
  <c r="J318"/>
  <c i="3" r="BK91"/>
  <c i="2" r="BK123"/>
  <c i="3" r="BK105"/>
  <c i="2" r="BK426"/>
  <c r="BK265"/>
  <c r="BK97"/>
  <c r="BK346"/>
  <c r="J232"/>
  <c r="J379"/>
  <c r="BK143"/>
  <c r="J161"/>
  <c r="J123"/>
  <c r="J135"/>
  <c r="BK273"/>
  <c r="J388"/>
  <c r="BK139"/>
  <c r="BK289"/>
  <c r="J257"/>
  <c i="3" r="J90"/>
  <c i="2" r="J320"/>
  <c i="3" r="BK98"/>
  <c i="2" r="BK244"/>
  <c i="3" r="J93"/>
  <c i="2" r="BK277"/>
  <c r="J166"/>
  <c r="J414"/>
  <c r="J309"/>
  <c r="J305"/>
  <c r="BK338"/>
  <c r="BK166"/>
  <c r="BK232"/>
  <c r="BK326"/>
  <c r="J357"/>
  <c r="BK305"/>
  <c r="BK469"/>
  <c r="BK314"/>
  <c r="J212"/>
  <c r="J97"/>
  <c i="3" r="BK107"/>
  <c i="2" r="J366"/>
  <c r="BK293"/>
  <c r="J446"/>
  <c r="BK388"/>
  <c i="3" r="BK95"/>
  <c i="2" r="J236"/>
  <c r="J301"/>
  <c r="J119"/>
  <c r="BK201"/>
  <c r="BK379"/>
  <c r="BK399"/>
  <c r="J281"/>
  <c r="J285"/>
  <c r="BK465"/>
  <c r="BK414"/>
  <c r="J370"/>
  <c r="BK216"/>
  <c i="3" r="J95"/>
  <c i="2" r="J375"/>
  <c r="J240"/>
  <c r="BK170"/>
  <c r="J342"/>
  <c r="BK392"/>
  <c r="BK236"/>
  <c r="BK101"/>
  <c r="J179"/>
  <c i="3" r="BK90"/>
  <c i="2" r="BK361"/>
  <c r="BK196"/>
  <c r="BK205"/>
  <c r="J196"/>
  <c r="BK442"/>
  <c r="BK183"/>
  <c r="J143"/>
  <c r="J316"/>
  <c r="J361"/>
  <c r="BK110"/>
  <c r="J269"/>
  <c r="BK228"/>
  <c r="BK115"/>
  <c r="BK179"/>
  <c i="3" r="J96"/>
  <c i="2" r="BK153"/>
  <c i="3" r="BK103"/>
  <c i="2" r="BK240"/>
  <c r="BK458"/>
  <c r="J422"/>
  <c r="J205"/>
  <c r="BK450"/>
  <c r="BK281"/>
  <c r="BK438"/>
  <c r="J297"/>
  <c r="BK366"/>
  <c r="BK106"/>
  <c r="J220"/>
  <c r="J323"/>
  <c r="BK350"/>
  <c r="J465"/>
  <c r="BK370"/>
  <c i="3" r="J99"/>
  <c i="2" r="J244"/>
  <c i="3" r="J103"/>
  <c i="2" r="J273"/>
  <c r="BK434"/>
  <c r="J101"/>
  <c r="J418"/>
  <c r="BK157"/>
  <c r="J396"/>
  <c r="J399"/>
  <c i="3" r="J91"/>
  <c i="2" r="BK224"/>
  <c r="J426"/>
  <c r="BK161"/>
  <c r="J201"/>
  <c r="J115"/>
  <c r="J170"/>
  <c r="J454"/>
  <c r="J442"/>
  <c r="BK316"/>
  <c r="J253"/>
  <c r="J127"/>
  <c r="J224"/>
  <c r="BK131"/>
  <c i="3" r="BK96"/>
  <c i="2" r="J175"/>
  <c r="J106"/>
  <c r="BK375"/>
  <c r="J277"/>
  <c r="J153"/>
  <c r="J392"/>
  <c r="BK422"/>
  <c r="J183"/>
  <c r="BK127"/>
  <c i="3" r="J98"/>
  <c i="2" r="BK462"/>
  <c r="BK454"/>
  <c r="BK318"/>
  <c r="J411"/>
  <c r="J131"/>
  <c r="BK342"/>
  <c l="1" r="R165"/>
  <c r="BK352"/>
  <c r="J352"/>
  <c r="J68"/>
  <c r="T365"/>
  <c r="P387"/>
  <c r="P105"/>
  <c r="BK329"/>
  <c r="J329"/>
  <c r="J67"/>
  <c r="BK413"/>
  <c r="J413"/>
  <c r="J73"/>
  <c r="T96"/>
  <c r="P313"/>
  <c r="T352"/>
  <c r="T374"/>
  <c r="T464"/>
  <c r="P165"/>
  <c r="BK365"/>
  <c r="J365"/>
  <c r="J69"/>
  <c r="R374"/>
  <c r="P464"/>
  <c r="BK105"/>
  <c r="R313"/>
  <c r="R352"/>
  <c r="P374"/>
  <c r="R387"/>
  <c r="T105"/>
  <c r="R329"/>
  <c r="R365"/>
  <c r="BK464"/>
  <c r="J464"/>
  <c r="J74"/>
  <c r="BK96"/>
  <c r="J96"/>
  <c r="J61"/>
  <c r="R96"/>
  <c r="T313"/>
  <c r="R413"/>
  <c i="3" r="BK89"/>
  <c i="2" r="BK165"/>
  <c r="J165"/>
  <c r="J63"/>
  <c r="P329"/>
  <c r="T413"/>
  <c r="P96"/>
  <c r="BK313"/>
  <c r="J313"/>
  <c r="J64"/>
  <c r="P352"/>
  <c r="BK374"/>
  <c r="J374"/>
  <c r="J70"/>
  <c r="T387"/>
  <c i="3" r="P89"/>
  <c r="P94"/>
  <c i="2" r="R105"/>
  <c r="T329"/>
  <c r="T328"/>
  <c r="P413"/>
  <c i="3" r="R89"/>
  <c r="T94"/>
  <c r="R97"/>
  <c r="R101"/>
  <c i="2" r="T165"/>
  <c r="P365"/>
  <c r="BK387"/>
  <c r="J387"/>
  <c r="J72"/>
  <c r="R464"/>
  <c i="3" r="T89"/>
  <c r="BK94"/>
  <c r="J94"/>
  <c r="J63"/>
  <c r="R94"/>
  <c r="BK97"/>
  <c r="J97"/>
  <c r="J64"/>
  <c r="P97"/>
  <c r="T97"/>
  <c r="BK101"/>
  <c r="J101"/>
  <c r="J65"/>
  <c r="P101"/>
  <c r="T101"/>
  <c i="2" r="BK325"/>
  <c r="J325"/>
  <c r="J65"/>
  <c r="BK383"/>
  <c r="J383"/>
  <c r="J71"/>
  <c i="3" r="BK92"/>
  <c r="J92"/>
  <c r="J62"/>
  <c r="BK104"/>
  <c r="J104"/>
  <c r="J66"/>
  <c r="BK106"/>
  <c r="J106"/>
  <c r="J67"/>
  <c r="J55"/>
  <c r="E77"/>
  <c r="BE95"/>
  <c i="2" r="BK328"/>
  <c r="J328"/>
  <c r="J66"/>
  <c i="3" r="F84"/>
  <c r="BE96"/>
  <c r="BE107"/>
  <c i="2" r="J105"/>
  <c r="J62"/>
  <c i="3" r="J52"/>
  <c r="BE91"/>
  <c r="BE102"/>
  <c r="BE90"/>
  <c r="BE100"/>
  <c r="BE99"/>
  <c r="BE98"/>
  <c r="BE105"/>
  <c r="BE93"/>
  <c r="BE103"/>
  <c i="2" r="F55"/>
  <c r="BE127"/>
  <c r="BE265"/>
  <c r="BE293"/>
  <c r="BE314"/>
  <c r="BE346"/>
  <c r="BE422"/>
  <c r="BE430"/>
  <c r="BE438"/>
  <c r="BE458"/>
  <c r="BE462"/>
  <c r="J52"/>
  <c r="BE110"/>
  <c r="BE135"/>
  <c r="BE170"/>
  <c r="BE196"/>
  <c r="BE244"/>
  <c r="BE301"/>
  <c r="BE318"/>
  <c r="BE418"/>
  <c r="BE426"/>
  <c r="BE450"/>
  <c r="BE454"/>
  <c r="E48"/>
  <c r="BE101"/>
  <c r="BE139"/>
  <c r="BE147"/>
  <c r="BE205"/>
  <c r="BE273"/>
  <c r="BE281"/>
  <c r="BE323"/>
  <c r="BE157"/>
  <c r="BE201"/>
  <c r="BE224"/>
  <c r="BE232"/>
  <c r="J55"/>
  <c r="BE143"/>
  <c r="BE261"/>
  <c r="BE342"/>
  <c r="BE361"/>
  <c r="BE220"/>
  <c r="BE253"/>
  <c r="BE316"/>
  <c r="BE320"/>
  <c r="BE375"/>
  <c r="BE434"/>
  <c r="BE442"/>
  <c r="BE446"/>
  <c r="BE465"/>
  <c r="BE469"/>
  <c r="BE123"/>
  <c r="BE285"/>
  <c r="BE305"/>
  <c r="BE334"/>
  <c r="BE353"/>
  <c r="BE115"/>
  <c r="BE183"/>
  <c r="BE188"/>
  <c r="BE338"/>
  <c r="BE379"/>
  <c r="BE388"/>
  <c r="BE396"/>
  <c r="BE403"/>
  <c r="BE131"/>
  <c r="BE192"/>
  <c r="BE208"/>
  <c r="BE269"/>
  <c r="BE277"/>
  <c r="BE326"/>
  <c r="BE414"/>
  <c r="BE119"/>
  <c r="BE153"/>
  <c r="BE212"/>
  <c r="BE236"/>
  <c r="BE240"/>
  <c r="BE257"/>
  <c r="BE297"/>
  <c r="BE350"/>
  <c r="BE357"/>
  <c r="BE370"/>
  <c r="BE392"/>
  <c r="BE399"/>
  <c r="BE175"/>
  <c r="BE216"/>
  <c r="BE289"/>
  <c r="BE309"/>
  <c r="BE366"/>
  <c r="BE384"/>
  <c r="BE97"/>
  <c r="BE106"/>
  <c r="BE161"/>
  <c r="BE166"/>
  <c r="BE179"/>
  <c r="BE228"/>
  <c r="BE330"/>
  <c r="BE411"/>
  <c i="3" r="F37"/>
  <c i="1" r="BD56"/>
  <c i="3" r="F34"/>
  <c i="1" r="BA56"/>
  <c i="2" r="F36"/>
  <c i="1" r="BC55"/>
  <c i="3" r="J34"/>
  <c i="1" r="AW56"/>
  <c i="2" r="F34"/>
  <c i="1" r="BA55"/>
  <c i="3" r="F35"/>
  <c i="1" r="BB56"/>
  <c i="2" r="J34"/>
  <c i="1" r="AW55"/>
  <c i="3" r="F36"/>
  <c i="1" r="BC56"/>
  <c i="2" r="F35"/>
  <c i="1" r="BB55"/>
  <c i="2" r="F37"/>
  <c i="1" r="BD55"/>
  <c i="2" l="1" r="P95"/>
  <c r="T95"/>
  <c r="T94"/>
  <c r="P328"/>
  <c r="R95"/>
  <c i="3" r="R88"/>
  <c r="R87"/>
  <c r="P88"/>
  <c r="P87"/>
  <c i="1" r="AU56"/>
  <c i="2" r="R328"/>
  <c i="3" r="BK88"/>
  <c r="J88"/>
  <c r="J60"/>
  <c r="T88"/>
  <c r="T87"/>
  <c i="2" r="BK95"/>
  <c r="J95"/>
  <c r="J60"/>
  <c i="3" r="J89"/>
  <c r="J61"/>
  <c i="2" r="BK94"/>
  <c r="J94"/>
  <c r="J59"/>
  <c i="1" r="BC54"/>
  <c r="AY54"/>
  <c r="BA54"/>
  <c r="AW54"/>
  <c r="AK30"/>
  <c r="BD54"/>
  <c r="W33"/>
  <c i="3" r="F33"/>
  <c i="1" r="AZ56"/>
  <c i="2" r="F33"/>
  <c i="1" r="AZ55"/>
  <c i="2" r="J33"/>
  <c i="1" r="AV55"/>
  <c r="AT55"/>
  <c i="3" r="J33"/>
  <c i="1" r="AV56"/>
  <c r="AT56"/>
  <c r="BB54"/>
  <c r="W31"/>
  <c i="2" l="1" r="R94"/>
  <c r="P94"/>
  <c i="1" r="AU55"/>
  <c i="3" r="BK87"/>
  <c r="J87"/>
  <c r="J59"/>
  <c i="1" r="AZ54"/>
  <c r="W29"/>
  <c r="AU54"/>
  <c r="W32"/>
  <c r="AX54"/>
  <c r="W30"/>
  <c i="2" r="J30"/>
  <c i="1" r="AG55"/>
  <c i="2" l="1" r="J39"/>
  <c i="1" r="AN55"/>
  <c i="3" r="J30"/>
  <c i="1" r="AG56"/>
  <c r="AV54"/>
  <c r="AK29"/>
  <c i="3" l="1" r="J39"/>
  <c i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<sst xmlns="http://schemas.openxmlformats.org/spreadsheetml/2006/main">
  <si>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</si>
  <si>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</si>
  <si>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</si>
  <si>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</si>
  <si>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</si>
  <si>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{b83e67a1-e5ed-4d6a-85c4-a0c3fe5b5c3e}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</si>
  <si>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</si>
  <si>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</si>
  <si>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</si>
  <si>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</si>
  <si>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</si>
  <si>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</si>
  <si>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</si>
  <si>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</si>
  <si>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20250109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</si>
  <si>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</si>
  <si>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</si>
  <si>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Demolice balkónů a zastřešení</t>
  </si>
  <si>
    <t>KSO:</t>
  </si>
  <si>
    <t>801 12 3</t>
  </si>
  <si>
    <t>CC-CZ:</t>
  </si>
  <si>
    <t>1264</t>
  </si>
  <si>
    <t>Místo:</t>
  </si>
  <si>
    <t>Vydmuchov 399/5, Karviná - Ráj</t>
  </si>
  <si>
    <t>Datum:</t>
  </si>
  <si>
    <t>9. 1. 2025</t>
  </si>
  <si>
    <t>CZ-CPV:</t>
  </si>
  <si>
    <t>45110000-1</t>
  </si>
  <si>
    <t>CZ-CPA:</t>
  </si>
  <si>
    <t>41.00.28</t>
  </si>
  <si>
    <t>Zadavatel:</t>
  </si>
  <si>
    <t>IČ:</t>
  </si>
  <si>
    <t>00844853</t>
  </si>
  <si>
    <t>Nemocnice Karviná - Ráj, p. o.</t>
  </si>
  <si>
    <t>DIČ:</t>
  </si>
  <si>
    <t>CZ00844853</t>
  </si>
  <si>
    <t>Účastník:</t>
  </si>
  <si>
    <t>Vyplň údaj</t>
  </si>
  <si>
    <t>Projektant:</t>
  </si>
  <si>
    <t>25842544</t>
  </si>
  <si>
    <t>HAMROZI s.r.o.</t>
  </si>
  <si>
    <t>CZ25842544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</si>
  <si>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</si>
  <si>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</si>
  <si>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</si>
  <si>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</si>
  <si>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</si>
  <si>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</si>
  <si>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</si>
  <si>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</si>
  <si>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</si>
  <si>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</si>
  <si>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</si>
  <si>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</si>
  <si>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</si>
  <si>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</si>
  <si>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</si>
  <si>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</si>
  <si>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</si>
  <si>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</si>
  <si>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</si>
  <si>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</si>
  <si>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</si>
  <si>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</si>
  <si>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</si>
  <si>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</si>
  <si>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</si>
  <si>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</si>
  <si>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</si>
  <si>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</si>
  <si>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</si>
  <si>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</si>
  <si>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</si>
  <si>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</si>
  <si>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</si>
  <si>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</si>
  <si>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</si>
  <si>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</si>
  <si>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</si>
  <si>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</si>
  <si>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</si>
  <si>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</si>
  <si>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</si>
  <si>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</si>
  <si>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</si>
  <si>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</si>
  <si>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</si>
  <si>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</si>
  <si>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</si>
  <si>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</si>
  <si>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{e34d7041-2dc9-4dfd-8d4c-c59d42acbcf9}</t>
  </si>
  <si>
    <t>2</t>
  </si>
  <si>
    <t>VRN</t>
  </si>
  <si>
    <t>Vedlejší a ostatní náklady</t>
  </si>
  <si>
    <t>VON</t>
  </si>
  <si>
    <t>{8f66976b-3cf6-4d07-82e9-7fcb045ba8b1}</t>
  </si>
  <si>
    <t>KRYCÍ LIST SOUPISU PRACÍ</t>
  </si>
  <si>
    <t>Objekt:</t>
  </si>
  <si>
    <t>SO 01 - Demolice balkónů a zastřešení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</si>
  <si>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</si>
  <si>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</si>
  <si>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</si>
  <si>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</si>
  <si>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</si>
  <si>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</si>
  <si>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</si>
  <si>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</si>
  <si>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</si>
  <si>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</si>
  <si>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</si>
  <si>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</si>
  <si>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</si>
  <si>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</si>
  <si>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</si>
  <si>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</si>
  <si>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767 - Konstrukce zámečnické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</si>
  <si>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</si>
  <si>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</si>
  <si>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</si>
  <si>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</si>
  <si>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</si>
  <si>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</si>
  <si>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</si>
  <si>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</si>
  <si>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</si>
  <si>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</si>
  <si>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</si>
  <si>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</si>
  <si>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</si>
  <si>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</si>
  <si>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</si>
  <si>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</si>
  <si>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</si>
  <si>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</si>
  <si>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</si>
  <si>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</si>
  <si>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</si>
  <si>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411354337</t>
  </si>
  <si>
    <t>Podpěrná konstrukce stropů - desek, kleneb a skořepin výška podepření přes 4 do 7 m tloušťka stropu přes 35 do 50 cm zřízení</t>
  </si>
  <si>
    <t>m2</t>
  </si>
  <si>
    <t>CS ÚRS 2025 01</t>
  </si>
  <si>
    <t>804416949</t>
  </si>
  <si>
    <t>Online PSC</t>
  </si>
  <si>
    <t>https://podminky.urs.cz/item/CS_URS_2025_01/411354337</t>
  </si>
  <si>
    <t>VV</t>
  </si>
  <si>
    <t>Výkres č. D.01-08</t>
  </si>
  <si>
    <t>60</t>
  </si>
  <si>
    <t>411354338</t>
  </si>
  <si>
    <t>Podpěrná konstrukce stropů - desek, kleneb a skořepin výška podepření přes 4 do 7 m tloušťka stropu přes 35 do 50 cm odstranění</t>
  </si>
  <si>
    <t>-1308817456</t>
  </si>
  <si>
    <t>https://podminky.urs.cz/item/CS_URS_2025_01/411354338</t>
  </si>
  <si>
    <t>6</t>
  </si>
  <si>
    <t>Úpravy povrchů, podlahy a osazování výplní</t>
  </si>
  <si>
    <t>3</t>
  </si>
  <si>
    <t>622135001</t>
  </si>
  <si>
    <t>Vyrovnání nerovností podkladu vnějších omítaných ploch maltou, tl. do 10 mm vápenocementovou stěn</t>
  </si>
  <si>
    <t>69676434</t>
  </si>
  <si>
    <t>https://podminky.urs.cz/item/CS_URS_2025_01/622135001</t>
  </si>
  <si>
    <t>86,25</t>
  </si>
  <si>
    <t>622135091</t>
  </si>
  <si>
    <t>Vyrovnání nerovností podkladu vnějších omítaných ploch tmelem, tl. do 2 mm Příplatek k ceně za každých dalších 5 mm tloušťky podkladní vrstvy přes 10 mm maltou vápenocementovou stěn</t>
  </si>
  <si>
    <t>197024003</t>
  </si>
  <si>
    <t>https://podminky.urs.cz/item/CS_URS_2025_01/622135091</t>
  </si>
  <si>
    <t>86,25*4 'Přepočtené koeficientem množství</t>
  </si>
  <si>
    <t>5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</si>
  <si>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</si>
  <si>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</si>
  <si>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1323368825</t>
  </si>
  <si>
    <t>https://podminky.urs.cz/item/CS_URS_2025_01/622221021</t>
  </si>
  <si>
    <t>120</t>
  </si>
  <si>
    <t>M</t>
  </si>
  <si>
    <t>63142026</t>
  </si>
  <si>
    <t>deska tepelně izolační minerální kontaktních fasád podélné vlákno λ=0,035-0,036 tl 120mm</t>
  </si>
  <si>
    <t>8</t>
  </si>
  <si>
    <t>-293048113</t>
  </si>
  <si>
    <t>120*1,1 'Přepočtené koeficientem množství</t>
  </si>
  <si>
    <t>7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</si>
  <si>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</si>
  <si>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</si>
  <si>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1813464447</t>
  </si>
  <si>
    <t>https://podminky.urs.cz/item/CS_URS_2025_01/622251105</t>
  </si>
  <si>
    <t>622151011</t>
  </si>
  <si>
    <t>Penetrační nátěr vnějších pastovitých tenkovrstvých omítek silikátový stěn</t>
  </si>
  <si>
    <t>282282525</t>
  </si>
  <si>
    <t>https://podminky.urs.cz/item/CS_URS_2025_01/622151011</t>
  </si>
  <si>
    <t>9</t>
  </si>
  <si>
    <t>622252002</t>
  </si>
  <si>
    <t>Montáž profilů kontaktního zateplení ostatních stěnových, dilatačních apod. lepených do tmelu</t>
  </si>
  <si>
    <t>m</t>
  </si>
  <si>
    <t>-2027759547</t>
  </si>
  <si>
    <t>https://podminky.urs.cz/item/CS_URS_2025_01/622252002</t>
  </si>
  <si>
    <t>40</t>
  </si>
  <si>
    <t>10</t>
  </si>
  <si>
    <t>63127464</t>
  </si>
  <si>
    <t>profil rohový Al s výztužnou tkaninou š 100/100mm</t>
  </si>
  <si>
    <t>1209970188</t>
  </si>
  <si>
    <t>40*1,05 'Přepočtené koeficientem množství</t>
  </si>
  <si>
    <t>11</t>
  </si>
  <si>
    <t>622521022</t>
  </si>
  <si>
    <t>Omítka tenkovrstvá silikátová vnějších ploch probarvená bez penetrace zatíraná (škrábaná ), zrnitost 2,0 mm stěn</t>
  </si>
  <si>
    <t>-1989060823</t>
  </si>
  <si>
    <t>https://podminky.urs.cz/item/CS_URS_2025_01/622521022</t>
  </si>
  <si>
    <t>629991011</t>
  </si>
  <si>
    <t>Zakrytí vnějších ploch před znečištěním včetně pozdějšího odkrytí výplní otvorů a svislých ploch fólií přilepenou lepící páskou</t>
  </si>
  <si>
    <t>780649254</t>
  </si>
  <si>
    <t>https://podminky.urs.cz/item/CS_URS_2025_01/629991011</t>
  </si>
  <si>
    <t>139*2</t>
  </si>
  <si>
    <t>13</t>
  </si>
  <si>
    <t>629995103</t>
  </si>
  <si>
    <t>Očištění vnějších ploch tlakovou vodou omytím tlakovou vodou s přídavkem čističe</t>
  </si>
  <si>
    <t>524654773</t>
  </si>
  <si>
    <t>https://podminky.urs.cz/item/CS_URS_2025_01/629995103</t>
  </si>
  <si>
    <t>460-139</t>
  </si>
  <si>
    <t>402,5-139</t>
  </si>
  <si>
    <t>Součet</t>
  </si>
  <si>
    <t>14</t>
  </si>
  <si>
    <t>632450134</t>
  </si>
  <si>
    <t>Spádový cementový potěr tl přes 40 do 50 mm ze suchých směsí vyztužený vlákny</t>
  </si>
  <si>
    <t>1980943298</t>
  </si>
  <si>
    <t>https://podminky.urs.cz/item/CS_URS_2025_01/632450134</t>
  </si>
  <si>
    <t>4,8*4</t>
  </si>
  <si>
    <t>15</t>
  </si>
  <si>
    <t>634112112</t>
  </si>
  <si>
    <t>Obvodová dilatace mezi stěnou a mazaninou nebo potěrem podlahovým páskem z pěnového PE tl. do 10 mm, výšky 100 mm</t>
  </si>
  <si>
    <t>1757850949</t>
  </si>
  <si>
    <t>https://podminky.urs.cz/item/CS_URS_2025_01/634112112</t>
  </si>
  <si>
    <t>52</t>
  </si>
  <si>
    <t>16</t>
  </si>
  <si>
    <t>635111132</t>
  </si>
  <si>
    <t>Násyp ze štěrkopísku, písku nebo kameniva s udusáním a urovnáním povrchu z kameniva drobného 0-4</t>
  </si>
  <si>
    <t>m3</t>
  </si>
  <si>
    <t>-582296900</t>
  </si>
  <si>
    <t>https://podminky.urs.cz/item/CS_URS_2025_01/635111132</t>
  </si>
  <si>
    <t>2,5*4*0,2</t>
  </si>
  <si>
    <t>Ostatní konstrukce a práce, bourání</t>
  </si>
  <si>
    <t>17</t>
  </si>
  <si>
    <t>941211111</t>
  </si>
  <si>
    <t>Lešení řadové rámové lehké pracovní s podlahami s provozním zatížením tř. 3 do 200 kg/m2 šířky tř. SW06 od 0,6 do 0,9 m výšky do 10 m montáž</t>
  </si>
  <si>
    <t>576565067</t>
  </si>
  <si>
    <t>https://podminky.urs.cz/item/CS_URS_2025_01/941211111</t>
  </si>
  <si>
    <t>100*8</t>
  </si>
  <si>
    <t>18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</si>
  <si>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</si>
  <si>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</si>
  <si>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-534499808</t>
  </si>
  <si>
    <t>https://podminky.urs.cz/item/CS_URS_2025_01/941211211</t>
  </si>
  <si>
    <t>800*20 'Přepočtené koeficientem množství</t>
  </si>
  <si>
    <t>19</t>
  </si>
  <si>
    <t>941211811</t>
  </si>
  <si>
    <t>Lešení řadové rámové lehké pracovní s podlahami s provozním zatížením tř. 3 do 200 kg/m2 šířky tř. SW06 od 0,6 do 0,9 m výšky do 10 m demontáž</t>
  </si>
  <si>
    <t>963569881</t>
  </si>
  <si>
    <t>https://podminky.urs.cz/item/CS_URS_2025_01/941211811</t>
  </si>
  <si>
    <t>20</t>
  </si>
  <si>
    <t>944511111</t>
  </si>
  <si>
    <t>Síť ochranná zavěšená na konstrukci lešení z textilie z umělých vláken montáž</t>
  </si>
  <si>
    <t>369477837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</si>
  <si>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</si>
  <si>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</si>
  <si>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</si>
  <si>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-1344876998</t>
  </si>
  <si>
    <t>https://podminky.urs.cz/item/CS_URS_2025_01/944511211</t>
  </si>
  <si>
    <t>22</t>
  </si>
  <si>
    <t>944511811</t>
  </si>
  <si>
    <t>Síť ochranná zavěšená na konstrukci lešení z textilie z umělých vláken demontáž</t>
  </si>
  <si>
    <t>-1816617420</t>
  </si>
  <si>
    <t>https://podminky.urs.cz/item/CS_URS_2025_01/944511811</t>
  </si>
  <si>
    <t>23</t>
  </si>
  <si>
    <t>944711114</t>
  </si>
  <si>
    <t>Stříška záchytná zřizovaná současně s lehkým nebo těžkým lešením šířky přes 2,5 m montáž</t>
  </si>
  <si>
    <t>1403581443</t>
  </si>
  <si>
    <t>https://podminky.urs.cz/item/CS_URS_2025_01/944711114</t>
  </si>
  <si>
    <t>24</t>
  </si>
  <si>
    <t>944711214</t>
  </si>
  <si>
    <t>Stříška záchytná zřizovaná současně s lehkým nebo těžkým lešením šířky přes 2,5 m příplatek k ceně za každý den použití</t>
  </si>
  <si>
    <t>-773545005</t>
  </si>
  <si>
    <t>https://podminky.urs.cz/item/CS_URS_2025_01/944711214</t>
  </si>
  <si>
    <t>10*20 'Přepočtené koeficientem množství</t>
  </si>
  <si>
    <t>25</t>
  </si>
  <si>
    <t>944711814</t>
  </si>
  <si>
    <t>Stříška záchytná zřizovaná současně s lehkým nebo těžkým lešením šířky přes 2,5 m demontáž</t>
  </si>
  <si>
    <t>618900219</t>
  </si>
  <si>
    <t>https://podminky.urs.cz/item/CS_URS_2025_01/944711814</t>
  </si>
  <si>
    <t>26</t>
  </si>
  <si>
    <t>9490026R1</t>
  </si>
  <si>
    <t>Mobilní jeřáb vč. dopravy a obsluhy</t>
  </si>
  <si>
    <t>hod</t>
  </si>
  <si>
    <t>-2063080952</t>
  </si>
  <si>
    <t>27</t>
  </si>
  <si>
    <t>961055111</t>
  </si>
  <si>
    <t>Bourání základů z betonu železového</t>
  </si>
  <si>
    <t>955856379</t>
  </si>
  <si>
    <t>https://podminky.urs.cz/item/CS_URS_2025_01/961055111</t>
  </si>
  <si>
    <t>28</t>
  </si>
  <si>
    <t>962052211</t>
  </si>
  <si>
    <t>Bourání zdiva železobetonového nadzákladového, objemu přes 1 m3</t>
  </si>
  <si>
    <t>-1270123806</t>
  </si>
  <si>
    <t>https://podminky.urs.cz/item/CS_URS_2025_01/962052211</t>
  </si>
  <si>
    <t>0,5*0,85*4"podstava sloupů"</t>
  </si>
  <si>
    <t>29</t>
  </si>
  <si>
    <t>965045113</t>
  </si>
  <si>
    <t>Bourání potěrů tl. do 50 mm cementových nebo pískocementových, plochy přes 4 m2</t>
  </si>
  <si>
    <t>2123183340</t>
  </si>
  <si>
    <t>https://podminky.urs.cz/item/CS_URS_2025_01/965045113</t>
  </si>
  <si>
    <t>4,8*4+147,6+60,1</t>
  </si>
  <si>
    <t>30</t>
  </si>
  <si>
    <t>965046111</t>
  </si>
  <si>
    <t>Broušení stávajících betonových podlah úběr do 3 mm</t>
  </si>
  <si>
    <t>2065498005</t>
  </si>
  <si>
    <t>https://podminky.urs.cz/item/CS_URS_2025_01/965046111</t>
  </si>
  <si>
    <t>31</t>
  </si>
  <si>
    <t>965081343</t>
  </si>
  <si>
    <t>Bourání podlah z dlaždic bez podkladního lože nebo mazaniny, s jakoukoliv výplní spár betonových, teracových nebo čedičových tl. do 40 mm, plochy přes 1 m2</t>
  </si>
  <si>
    <t>1290857612</t>
  </si>
  <si>
    <t>https://podminky.urs.cz/item/CS_URS_2025_01/965081343</t>
  </si>
  <si>
    <t>60,1+2</t>
  </si>
  <si>
    <t>32</t>
  </si>
  <si>
    <t>966080113</t>
  </si>
  <si>
    <t>Bourání kontaktního zateplení včetně povrchové úpravy omítkou nebo nátěrem z desek z minerální vlny, tloušťky přes 60 do 120 mm</t>
  </si>
  <si>
    <t>1220182645</t>
  </si>
  <si>
    <t>https://podminky.urs.cz/item/CS_URS_2025_01/966080113</t>
  </si>
  <si>
    <t>33</t>
  </si>
  <si>
    <t>969011112</t>
  </si>
  <si>
    <t>Vybourání vnitřního potrubí včetně vysekání drážky kameninového přes DN 100 do DN 200</t>
  </si>
  <si>
    <t>987315175</t>
  </si>
  <si>
    <t>https://podminky.urs.cz/item/CS_URS_2025_01/969011112</t>
  </si>
  <si>
    <t>34</t>
  </si>
  <si>
    <t>977211112</t>
  </si>
  <si>
    <t>Řezání konstrukcí stěnovou pilou betonových nebo železobetonových průměru řezané výztuže do 16 mm hloubka řezu přes 200 do 350 mm</t>
  </si>
  <si>
    <t>-1789495427</t>
  </si>
  <si>
    <t>https://podminky.urs.cz/item/CS_URS_2025_01/977211112</t>
  </si>
  <si>
    <t>94</t>
  </si>
  <si>
    <t>35</t>
  </si>
  <si>
    <t>977211114</t>
  </si>
  <si>
    <t>Řezání konstrukcí stěnovou pilou betonových nebo železobetonových průměru řezané výztuže do 16 mm hloubka řezu přes 420 do 520 mm</t>
  </si>
  <si>
    <t>-277541820</t>
  </si>
  <si>
    <t>https://podminky.urs.cz/item/CS_URS_2025_01/977211114</t>
  </si>
  <si>
    <t>36</t>
  </si>
  <si>
    <t>981511114</t>
  </si>
  <si>
    <t>Demolice konstrukcí objektů postupným rozebíráním konstrukcí ze železobetonu</t>
  </si>
  <si>
    <t>-498125505</t>
  </si>
  <si>
    <t>https://podminky.urs.cz/item/CS_URS_2025_01/981511114</t>
  </si>
  <si>
    <t>0,2*1,16*2+3,65*1,16*0,45+16*1,16*0,05"zábradlí, balustrády hl. balkón"</t>
  </si>
  <si>
    <t>60,1*0,16+0,1*27"stropní deska a průvlaky"</t>
  </si>
  <si>
    <t>0,2*5,85*4"sloupy"</t>
  </si>
  <si>
    <t>1,17*0,1*1,05*13*2 "bet. zábradlí"</t>
  </si>
  <si>
    <t>147,6*0,2"odstranění desky balkónu"</t>
  </si>
  <si>
    <t>37</t>
  </si>
  <si>
    <t>985112133</t>
  </si>
  <si>
    <t>Odsekání degradovaného betonu rubu kleneb a podlah, tloušťky přes 30 do 50 mm</t>
  </si>
  <si>
    <t>1233940808</t>
  </si>
  <si>
    <t>https://podminky.urs.cz/item/CS_URS_2025_01/985112133</t>
  </si>
  <si>
    <t>38</t>
  </si>
  <si>
    <t>985112193</t>
  </si>
  <si>
    <t>Odsekání degradovaného betonu Příplatek k cenám za plochu do 10 m2 jednotlivě</t>
  </si>
  <si>
    <t>-236650746</t>
  </si>
  <si>
    <t>https://podminky.urs.cz/item/CS_URS_2025_01/985112193</t>
  </si>
  <si>
    <t>39</t>
  </si>
  <si>
    <t>985121121</t>
  </si>
  <si>
    <t>Tryskání degradovaného betonu stěn, rubu kleneb a podlah vodou pod tlakem do 300 barů</t>
  </si>
  <si>
    <t>106252653</t>
  </si>
  <si>
    <t>https://podminky.urs.cz/item/CS_URS_2025_01/985121121</t>
  </si>
  <si>
    <t>985121912</t>
  </si>
  <si>
    <t>Tryskání degradovaného betonu Příplatek k cenám za plochu do 10 m2 jednotlivě</t>
  </si>
  <si>
    <t>1389680449</t>
  </si>
  <si>
    <t>https://podminky.urs.cz/item/CS_URS_2025_01/985121912</t>
  </si>
  <si>
    <t>41</t>
  </si>
  <si>
    <t>985131211</t>
  </si>
  <si>
    <t>Očištění ploch stěn, rubu kleneb a podlah tryskání pískem sušeným</t>
  </si>
  <si>
    <t>-89283236</t>
  </si>
  <si>
    <t>https://podminky.urs.cz/item/CS_URS_2025_01/985131211</t>
  </si>
  <si>
    <t>42</t>
  </si>
  <si>
    <t>985131311</t>
  </si>
  <si>
    <t>Očištění ploch stěn, rubu kleneb a podlah ruční dočištění ocelovými kartáči</t>
  </si>
  <si>
    <t>440767309</t>
  </si>
  <si>
    <t>https://podminky.urs.cz/item/CS_URS_2025_01/985131311</t>
  </si>
  <si>
    <t>43</t>
  </si>
  <si>
    <t>985139112</t>
  </si>
  <si>
    <t>Očištění ploch Příplatek k cenám za plochu do 10 m2 jednotlivě</t>
  </si>
  <si>
    <t>1777459873</t>
  </si>
  <si>
    <t>https://podminky.urs.cz/item/CS_URS_2025_01/985139112</t>
  </si>
  <si>
    <t>44</t>
  </si>
  <si>
    <t>985311311</t>
  </si>
  <si>
    <t>Reprofilace betonu sanačními maltami na cementové bázi ručně rubu kleneb a podlah, tloušťky do 10 mm</t>
  </si>
  <si>
    <t>936638957</t>
  </si>
  <si>
    <t>https://podminky.urs.cz/item/CS_URS_2025_01/985311311</t>
  </si>
  <si>
    <t>45</t>
  </si>
  <si>
    <t>985311912</t>
  </si>
  <si>
    <t>Reprofilace betonu sanačními maltami na cementové bázi ručně Příplatek k cenám za plochu do 10 m2 jednotlivě</t>
  </si>
  <si>
    <t>696934099</t>
  </si>
  <si>
    <t>https://podminky.urs.cz/item/CS_URS_2025_01/985311912</t>
  </si>
  <si>
    <t>46</t>
  </si>
  <si>
    <t>985312133</t>
  </si>
  <si>
    <t>Stěrka k vyrovnání ploch reprofilovaného betonu rubu kleneb a podlah, tloušťky přes 3 do 4 mm</t>
  </si>
  <si>
    <t>-298511387</t>
  </si>
  <si>
    <t>https://podminky.urs.cz/item/CS_URS_2025_01/985312133</t>
  </si>
  <si>
    <t>47</t>
  </si>
  <si>
    <t>985312192</t>
  </si>
  <si>
    <t>Stěrka k vyrovnání ploch reprofilovaného betonu Příplatek k cenám za plochu do 10 m2 jednotlivě</t>
  </si>
  <si>
    <t>1770293990</t>
  </si>
  <si>
    <t>https://podminky.urs.cz/item/CS_URS_2025_01/985312192</t>
  </si>
  <si>
    <t>48</t>
  </si>
  <si>
    <t>985321112</t>
  </si>
  <si>
    <t>Ochranný nátěr betonářské výztuže 1 vrstva tloušťky 1 mm na cementové bázi rubu kleneb a podlah</t>
  </si>
  <si>
    <t>1468924056</t>
  </si>
  <si>
    <t>https://podminky.urs.cz/item/CS_URS_2025_01/985321112</t>
  </si>
  <si>
    <t>49</t>
  </si>
  <si>
    <t>985321912</t>
  </si>
  <si>
    <t>Ochranný nátěr betonářské výztuže Příplatek k cenám za plochu do 10 m2 jednotlivě</t>
  </si>
  <si>
    <t>-224812421</t>
  </si>
  <si>
    <t>https://podminky.urs.cz/item/CS_URS_2025_01/985321912</t>
  </si>
  <si>
    <t>50</t>
  </si>
  <si>
    <t>985323111</t>
  </si>
  <si>
    <t>Spojovací (adhezní) můstek reprofilovaného betonu na cementové bázi, tloušťky 1 mm</t>
  </si>
  <si>
    <t>258713423</t>
  </si>
  <si>
    <t>https://podminky.urs.cz/item/CS_URS_2025_01/985323111</t>
  </si>
  <si>
    <t>51</t>
  </si>
  <si>
    <t>985323912</t>
  </si>
  <si>
    <t>Spojovací (adhezní) můstek reprofilovaného betonu Příplatek k cenám za plochu do 10 m2 jednotlivě</t>
  </si>
  <si>
    <t>2110364627</t>
  </si>
  <si>
    <t>https://podminky.urs.cz/item/CS_URS_2025_01/985323912</t>
  </si>
  <si>
    <t>997</t>
  </si>
  <si>
    <t>Doprava suti a vybouraných hmot</t>
  </si>
  <si>
    <t>997013212</t>
  </si>
  <si>
    <t>Vnitrostaveništní doprava suti a vybouraných hmot vodorovně do 50 m s naložením ručně pro budovy a haly výšky přes 6 do 9 m</t>
  </si>
  <si>
    <t>t</t>
  </si>
  <si>
    <t>819260833</t>
  </si>
  <si>
    <t>https://podminky.urs.cz/item/CS_URS_2025_01/997013212</t>
  </si>
  <si>
    <t>53</t>
  </si>
  <si>
    <t>997002611</t>
  </si>
  <si>
    <t>Nakládání suti a vybouraných hmot na dopravní prostředek pro vodorovné přemístění</t>
  </si>
  <si>
    <t>-720856044</t>
  </si>
  <si>
    <t>https://podminky.urs.cz/item/CS_URS_2025_01/997002611</t>
  </si>
  <si>
    <t>54</t>
  </si>
  <si>
    <t>997013501</t>
  </si>
  <si>
    <t>Odvoz suti a vybouraných hmot na skládku nebo meziskládku se složením, na vzdálenost do 1 km</t>
  </si>
  <si>
    <t>-569495174</t>
  </si>
  <si>
    <t>https://podminky.urs.cz/item/CS_URS_2025_01/997013501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</si>
  <si>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</si>
  <si>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</si>
  <si>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</si>
  <si>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-568990020</t>
  </si>
  <si>
    <t>https://podminky.urs.cz/item/CS_URS_2025_01/997013509</t>
  </si>
  <si>
    <t>192,098*9 'Přepočtené koeficientem množství</t>
  </si>
  <si>
    <t>56</t>
  </si>
  <si>
    <t>997013631</t>
  </si>
  <si>
    <t>Poplatek za uložení stavebního odpadu na skládce (skládkovné) směsného stavebního a demoličního zatříděného do Katalogu odpadů pod kódem 17 09 04</t>
  </si>
  <si>
    <t>-1554241727</t>
  </si>
  <si>
    <t>https://podminky.urs.cz/item/CS_URS_2025_01/997013631</t>
  </si>
  <si>
    <t>998</t>
  </si>
  <si>
    <t>Přesun hmot</t>
  </si>
  <si>
    <t>57</t>
  </si>
  <si>
    <t>998001123</t>
  </si>
  <si>
    <t>Přesun hmot pro demolice objektů výšky do 21 m</t>
  </si>
  <si>
    <t>1928622252</t>
  </si>
  <si>
    <t>https://podminky.urs.cz/item/CS_URS_2025_01/998001123</t>
  </si>
  <si>
    <t>PSV</t>
  </si>
  <si>
    <t>Práce a dodávky PSV</t>
  </si>
  <si>
    <t>711</t>
  </si>
  <si>
    <t>Izolace proti vodě, vlhkosti a plynům</t>
  </si>
  <si>
    <t>58</t>
  </si>
  <si>
    <t>711121131</t>
  </si>
  <si>
    <t>Provedení izolace proti zemní vlhkosti natěradly a tmely za horka na ploše vodorovné V nátěrem asfaltovým</t>
  </si>
  <si>
    <t>1690684346</t>
  </si>
  <si>
    <t>https://podminky.urs.cz/item/CS_URS_2025_01/711121131</t>
  </si>
  <si>
    <t>59</t>
  </si>
  <si>
    <t>11163150</t>
  </si>
  <si>
    <t>lak penetrační asfaltový</t>
  </si>
  <si>
    <t>1988006455</t>
  </si>
  <si>
    <t>19,2*0,00158 'Přepočtené koeficientem množství</t>
  </si>
  <si>
    <t>711141559</t>
  </si>
  <si>
    <t>Provedení izolace proti zemní vlhkosti pásy přitavením NAIP na ploše vodorovné V</t>
  </si>
  <si>
    <t>1640710775</t>
  </si>
  <si>
    <t>https://podminky.urs.cz/item/CS_URS_2025_01/711141559</t>
  </si>
  <si>
    <t>61</t>
  </si>
  <si>
    <t>62853004</t>
  </si>
  <si>
    <t>pás asfaltový natavitelný modifikovaný SBS s vložkou ze skleněné tkaniny a spalitelnou PE fólií nebo jemnozrnným minerálním posypem na horním povrchu tl 4,0mm</t>
  </si>
  <si>
    <t>-804981238</t>
  </si>
  <si>
    <t>19,2*1,1655 'Přepočtené koeficientem množství</t>
  </si>
  <si>
    <t>62</t>
  </si>
  <si>
    <t>711141821</t>
  </si>
  <si>
    <t>Odstranění izolace proti vodě, vlhkosti a plynům z přitavených pásů NAIP z plochy vodorovné V dvouvrstvé</t>
  </si>
  <si>
    <t>363684671</t>
  </si>
  <si>
    <t>https://podminky.urs.cz/item/CS_URS_2025_01/711141821</t>
  </si>
  <si>
    <t>63</t>
  </si>
  <si>
    <t>998711123</t>
  </si>
  <si>
    <t>Přesun hmot pro izolace proti vodě, vlhkosti a plynům stanovený z hmotnosti přesunovaného materiálu vodorovná dopravní vzdálenost do 50 m ruční (bez užití mechanizace) v objektech výšky přes 12 do 24 m</t>
  </si>
  <si>
    <t>-1010192991</t>
  </si>
  <si>
    <t>https://podminky.urs.cz/item/CS_URS_2025_01/998711123</t>
  </si>
  <si>
    <t>712</t>
  </si>
  <si>
    <t>Povlakové krytiny</t>
  </si>
  <si>
    <t>64</t>
  </si>
  <si>
    <t>712812101</t>
  </si>
  <si>
    <t>Vytažení na konstrukce za studena penetrací epoxidovou dvousložkovou</t>
  </si>
  <si>
    <t>-1494516304</t>
  </si>
  <si>
    <t>https://podminky.urs.cz/item/CS_URS_2025_01/712812101</t>
  </si>
  <si>
    <t>65</t>
  </si>
  <si>
    <t>712812111</t>
  </si>
  <si>
    <t>Vytažení na konstrukce za studena nátěrem vodotěsným na bázi elastomerní polyuretanové pryskyřice jednosložkovým</t>
  </si>
  <si>
    <t>-1834870485</t>
  </si>
  <si>
    <t>https://podminky.urs.cz/item/CS_URS_2025_01/712812111</t>
  </si>
  <si>
    <t>66</t>
  </si>
  <si>
    <t>712812112</t>
  </si>
  <si>
    <t>Vytažení na konstrukce za studena nátěrem vrchním trvale elastickým polyuretanovým jednosložkovým</t>
  </si>
  <si>
    <t>52737433</t>
  </si>
  <si>
    <t>https://podminky.urs.cz/item/CS_URS_2025_01/712812112</t>
  </si>
  <si>
    <t>713</t>
  </si>
  <si>
    <t>Izolace tepelné</t>
  </si>
  <si>
    <t>67</t>
  </si>
  <si>
    <t>713121211</t>
  </si>
  <si>
    <t>Montáž tepelné izolace podlah okrajovými pásky kladenými volně</t>
  </si>
  <si>
    <t>-1935130644</t>
  </si>
  <si>
    <t>https://podminky.urs.cz/item/CS_URS_2025_01/713121211</t>
  </si>
  <si>
    <t>68</t>
  </si>
  <si>
    <t>63140274</t>
  </si>
  <si>
    <t xml:space="preserve">pásek okrajový izolační minerální podlah </t>
  </si>
  <si>
    <t>1081289501</t>
  </si>
  <si>
    <t>52*1,05 'Přepočtené koeficientem množství</t>
  </si>
  <si>
    <t>721</t>
  </si>
  <si>
    <t>Zdravotechnika - vnitřní kanalizace</t>
  </si>
  <si>
    <t>69</t>
  </si>
  <si>
    <t>721100911</t>
  </si>
  <si>
    <t>Opravy potrubí hrdlového zazátkování hrdla kanalizačního potrubí</t>
  </si>
  <si>
    <t>kus</t>
  </si>
  <si>
    <t>-1969250877</t>
  </si>
  <si>
    <t>https://podminky.urs.cz/item/CS_URS_2025_01/721100911</t>
  </si>
  <si>
    <t>70</t>
  </si>
  <si>
    <t>721910922</t>
  </si>
  <si>
    <t>Pročištění ležatých svodů do DN 300</t>
  </si>
  <si>
    <t>-538425539</t>
  </si>
  <si>
    <t>https://podminky.urs.cz/item/CS_URS_2025_01/721910922</t>
  </si>
  <si>
    <t>741</t>
  </si>
  <si>
    <t>Elektroinstalace - silnoproud</t>
  </si>
  <si>
    <t>71</t>
  </si>
  <si>
    <t>74141000R</t>
  </si>
  <si>
    <t>Vyspravení hromosvodů po demontážích</t>
  </si>
  <si>
    <t>soubor</t>
  </si>
  <si>
    <t>185836683</t>
  </si>
  <si>
    <t>767</t>
  </si>
  <si>
    <t>Konstrukce zámečnické</t>
  </si>
  <si>
    <t>72</t>
  </si>
  <si>
    <t>767161814</t>
  </si>
  <si>
    <t>Demontáž zábradlí do suti rovného nerozebíratelný spoj hmotnosti 1 m zábradlí přes 20 kg</t>
  </si>
  <si>
    <t>-380228127</t>
  </si>
  <si>
    <t>https://podminky.urs.cz/item/CS_URS_2025_01/767161814</t>
  </si>
  <si>
    <t>66,6</t>
  </si>
  <si>
    <t>73</t>
  </si>
  <si>
    <t>767163223</t>
  </si>
  <si>
    <t>Montáž zábradlí přímého v exteriéru na lodžii nebo francouzském okně kotveného do betonu</t>
  </si>
  <si>
    <t>913733592</t>
  </si>
  <si>
    <t>https://podminky.urs.cz/item/CS_URS_2025_01/767163223</t>
  </si>
  <si>
    <t>3,67*4</t>
  </si>
  <si>
    <t>74</t>
  </si>
  <si>
    <t>5534228R</t>
  </si>
  <si>
    <t>ocelové pozinkované zábradlí kotvené do bočních stěn a z boku do stropní desky - Z/01</t>
  </si>
  <si>
    <t>1246753283</t>
  </si>
  <si>
    <t>75</t>
  </si>
  <si>
    <t>767392802</t>
  </si>
  <si>
    <t>Demontáž krytin střech z plechů šroubovaných do suti</t>
  </si>
  <si>
    <t>-1677129299</t>
  </si>
  <si>
    <t>https://podminky.urs.cz/item/CS_URS_2025_01/767392802</t>
  </si>
  <si>
    <t>3,6*1,85*11*2</t>
  </si>
  <si>
    <t>76</t>
  </si>
  <si>
    <t>767996701</t>
  </si>
  <si>
    <t>Demontáž ostatních zámečnických konstrukcí řezáním o hmotnosti jednotlivých dílů do 50 kg</t>
  </si>
  <si>
    <t>kg</t>
  </si>
  <si>
    <t>-1863676244</t>
  </si>
  <si>
    <t>https://podminky.urs.cz/item/CS_URS_2025_01/767996701</t>
  </si>
  <si>
    <t>505,3 "slupky zastřešení"</t>
  </si>
  <si>
    <t>703,3"I profily - konzoly s kotvami do ŽB sloupů"</t>
  </si>
  <si>
    <t>7490,4"ocelové krokve a latě - I profily"</t>
  </si>
  <si>
    <t>198"pásová ocel"</t>
  </si>
  <si>
    <t>77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</si>
  <si>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</si>
  <si>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</si>
  <si>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2039391348</t>
  </si>
  <si>
    <t>https://podminky.urs.cz/item/CS_URS_2025_01/998767123</t>
  </si>
  <si>
    <t>771</t>
  </si>
  <si>
    <t>Podlahy z dlaždic</t>
  </si>
  <si>
    <t>78</t>
  </si>
  <si>
    <t>771571810</t>
  </si>
  <si>
    <t>Demontáž podlah z dlaždic keramických kladených do malty</t>
  </si>
  <si>
    <t>-762233021</t>
  </si>
  <si>
    <t>https://podminky.urs.cz/item/CS_URS_2025_01/771571810</t>
  </si>
  <si>
    <t>4,8*4+147,6</t>
  </si>
  <si>
    <t>79</t>
  </si>
  <si>
    <t>771574436</t>
  </si>
  <si>
    <t>Montáž podlah z dlaždic keramických lepených cementovým flexibilním lepidlem reliéfních nebo z dekorů, tloušťky do 10 mm přes 9 do 12 ks/m2</t>
  </si>
  <si>
    <t>-1939973209</t>
  </si>
  <si>
    <t>https://podminky.urs.cz/item/CS_URS_2025_01/771574436</t>
  </si>
  <si>
    <t>80</t>
  </si>
  <si>
    <t>59761132</t>
  </si>
  <si>
    <t>dlažba keramická slinutá mrazuvzdorná R10/A povrch reliéfní/matný tl do 10mm přes 9 do 12ks/m2</t>
  </si>
  <si>
    <t>-1181397238</t>
  </si>
  <si>
    <t>19,2*1,15 'Přepočtené koeficientem množství</t>
  </si>
  <si>
    <t>81</t>
  </si>
  <si>
    <t>771577211</t>
  </si>
  <si>
    <t>Montáž podlah z dlaždic keramických lepených cementovým flexibilním lepidlem Příplatek k cenám za plochu do 5 m2 jednotlivě</t>
  </si>
  <si>
    <t>1082621650</t>
  </si>
  <si>
    <t>https://podminky.urs.cz/item/CS_URS_2025_01/771577211</t>
  </si>
  <si>
    <t>82</t>
  </si>
  <si>
    <t>771591122</t>
  </si>
  <si>
    <t>Podlahy - dokončovací práce separační provazec do pružných spar, průměru 6 mm</t>
  </si>
  <si>
    <t>1656480364</t>
  </si>
  <si>
    <t>https://podminky.urs.cz/item/CS_URS_2025_01/771591122</t>
  </si>
  <si>
    <t>83</t>
  </si>
  <si>
    <t>771591207</t>
  </si>
  <si>
    <t>Izolace podlahy pod dlažbu montáž izolace nátěrem nebo stěrkou ve dvou vrstvách</t>
  </si>
  <si>
    <t>-1693027114</t>
  </si>
  <si>
    <t>https://podminky.urs.cz/item/CS_URS_2025_01/771591207</t>
  </si>
  <si>
    <t>84</t>
  </si>
  <si>
    <t>24551274</t>
  </si>
  <si>
    <t>stěrka hydroizolační cementová jednosložková</t>
  </si>
  <si>
    <t>1186388595</t>
  </si>
  <si>
    <t>19,2*3 'Přepočtené koeficientem množství</t>
  </si>
  <si>
    <t>85</t>
  </si>
  <si>
    <t>771591237</t>
  </si>
  <si>
    <t>Izolace podlahy pod dlažbu montáž těsnícího pásu pro styčné nebo dilatační spáry</t>
  </si>
  <si>
    <t>2129188315</t>
  </si>
  <si>
    <t>https://podminky.urs.cz/item/CS_URS_2025_01/771591237</t>
  </si>
  <si>
    <t>86</t>
  </si>
  <si>
    <t>59054221</t>
  </si>
  <si>
    <t>páska pružná těsnící hydroizolační š 250mm</t>
  </si>
  <si>
    <t>-711277498</t>
  </si>
  <si>
    <t>87</t>
  </si>
  <si>
    <t>634661111</t>
  </si>
  <si>
    <t>Výplň dilatačních spar tmelem</t>
  </si>
  <si>
    <t>-2101293292</t>
  </si>
  <si>
    <t>https://podminky.urs.cz/item/CS_URS_2025_01/634661111</t>
  </si>
  <si>
    <t>88</t>
  </si>
  <si>
    <t>781161022</t>
  </si>
  <si>
    <t>Příprava podkladu před provedením obkladu montáž profilu ukončujícího pro balkony a terasy</t>
  </si>
  <si>
    <t>-1101053735</t>
  </si>
  <si>
    <t>https://podminky.urs.cz/item/CS_URS_2025_01/781161022</t>
  </si>
  <si>
    <t>89</t>
  </si>
  <si>
    <t>5905439R1</t>
  </si>
  <si>
    <t>okapní balkónový profil</t>
  </si>
  <si>
    <t>-756107787</t>
  </si>
  <si>
    <t>16*1,1 'Přepočtené koeficientem množství</t>
  </si>
  <si>
    <t>90</t>
  </si>
  <si>
    <t>998771123</t>
  </si>
  <si>
    <t>Přesun hmot pro podlahy z dlaždic stanovený z hmotnosti přesunovaného materiálu vodorovná dopravní vzdálenost do 50 m ruční (bez užití mechanizace) v objektech výšky přes 12 do 24 m</t>
  </si>
  <si>
    <t>1489180210</t>
  </si>
  <si>
    <t>https://podminky.urs.cz/item/CS_URS_2025_01/998771123</t>
  </si>
  <si>
    <t>783</t>
  </si>
  <si>
    <t>Dokončovací práce - nátěry</t>
  </si>
  <si>
    <t>91</t>
  </si>
  <si>
    <t>783823133</t>
  </si>
  <si>
    <t>Penetrační nátěr omítek hladkých omítek hladkých, zrnitých tenkovrstvých nebo štukových stupně členitosti 1 a 2 silikátový</t>
  </si>
  <si>
    <t>-1308569563</t>
  </si>
  <si>
    <t>https://podminky.urs.cz/item/CS_URS_2025_01/783823133</t>
  </si>
  <si>
    <t>92</t>
  </si>
  <si>
    <t>783827423</t>
  </si>
  <si>
    <t>Krycí (ochranný) nátěr omítek dvojnásobný hladkých omítek hladkých, zrnitých tenkovrstvých nebo štukových stupně členitosti 1 a 2 silikátový</t>
  </si>
  <si>
    <t>294953251</t>
  </si>
  <si>
    <t>https://podminky.urs.cz/item/CS_URS_2025_01/783827423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</si>
  <si>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</si>
  <si>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</si>
  <si>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</si>
  <si>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</si>
  <si>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</si>
  <si>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</si>
  <si>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</si>
  <si>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</si>
  <si>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</si>
  <si>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</si>
  <si>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</si>
  <si>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</si>
  <si>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013194000</t>
  </si>
  <si>
    <t>Vytýčení a kontrola inž. sítí</t>
  </si>
  <si>
    <t>1024</t>
  </si>
  <si>
    <t>2727082</t>
  </si>
  <si>
    <t>013294000</t>
  </si>
  <si>
    <t>Dílenské dokumentace vč. statického posudku - ochranná ocelová nosná konstrukce a zábradlí</t>
  </si>
  <si>
    <t>-1736863928</t>
  </si>
  <si>
    <t>VRN2</t>
  </si>
  <si>
    <t>Příprava staveniště</t>
  </si>
  <si>
    <t>020001000</t>
  </si>
  <si>
    <t>Příprava staveniště:
- zřízení trvalé, dočasné deponie a mezideponie
- zřízení příjezdů a přístupů na staveniště
- úpravy staveniště z hlediska bezpečnosti a ochrany zdraví třetích osob
- uspořádání a bezpečnost staveniště z hlediska ochrany veřejných zájmů
- dodržení podmínek pro provádění staveb z hlediska BOZP (vč. označení stavby)
- dodržování podmínek pro ochranu živnotního prostředí při výstavbě
- dodržení podmínek při nakládání s odpady
- splnění zvláštních požadavků na provádění stavby, které vyžadují zvláštní bezpečnostní opatření
- dočasné/provizorní dopravní značení, osvětlení (vyřízení+úhrada+zřízení+odstranění po skončení stavby)</t>
  </si>
  <si>
    <t>1853037997</t>
  </si>
  <si>
    <t>VRN3</t>
  </si>
  <si>
    <t>Zařízení staveniště</t>
  </si>
  <si>
    <t>030001000</t>
  </si>
  <si>
    <t>Zařízení staveniště:
- kancelářské, skladovací a hygienické objekty
- oplocení stavby
- ostraha staveniště
- kompletní vnitrostaveništní rozvody všech potřebných energií vč. jejich poplatku
- zajištění podružných měření spotřeby</t>
  </si>
  <si>
    <t>330777271</t>
  </si>
  <si>
    <t>039002000</t>
  </si>
  <si>
    <t>Zrušení zařízení staveniště:
- náklady spojené s kompletní likvidací zařízení staveniště vč. uvedení všech dotčených ploch do bezvadního stavu</t>
  </si>
  <si>
    <t>-729799681</t>
  </si>
  <si>
    <t>VRN4</t>
  </si>
  <si>
    <t>Inženýrská činnost</t>
  </si>
  <si>
    <t>042503000</t>
  </si>
  <si>
    <t>Plán BOZP vč. rizik</t>
  </si>
  <si>
    <t>-833868727</t>
  </si>
  <si>
    <t>043103000</t>
  </si>
  <si>
    <t>Zkoušky bez rozlišení:
- provedení všech zkoušek a revizí předepsaných projektovou a zadávací dokumentací, platnými normami, návody k obsluze (neuvedených v soupisech prací)</t>
  </si>
  <si>
    <t>-812143803</t>
  </si>
  <si>
    <t>045002000</t>
  </si>
  <si>
    <t>Kompletační a koordinační činnost:
- příprava předávací dokumentace dle ZD
- ostatní kompletační činnost</t>
  </si>
  <si>
    <t>-2139373658</t>
  </si>
  <si>
    <t>VRN6</t>
  </si>
  <si>
    <t>Územní vlivy</t>
  </si>
  <si>
    <t>062002000</t>
  </si>
  <si>
    <t>Ztížené podmínky. Kompletní náklady spojené se zřízením a odstraněním ochranné vyvýšené ocelové nosné konstrukce - viz. PD.</t>
  </si>
  <si>
    <t>213049256</t>
  </si>
  <si>
    <t>065002000</t>
  </si>
  <si>
    <t>Mimostaveništní doprava materiálů, výrobků a strojů</t>
  </si>
  <si>
    <t>1297881695</t>
  </si>
  <si>
    <t>VRN7</t>
  </si>
  <si>
    <t>Provozní vlivy</t>
  </si>
  <si>
    <t>071002000</t>
  </si>
  <si>
    <t>Provoz investora, třetích osob</t>
  </si>
  <si>
    <t>706619113</t>
  </si>
  <si>
    <t>VRN9</t>
  </si>
  <si>
    <t>Ostatní náklady</t>
  </si>
  <si>
    <t>090001000</t>
  </si>
  <si>
    <t>Ostatní náklady:
- náklady zhotovitele spojené s ochranou všech dotčených dřevin, stromů, porostů a vegetačních ploch po celou dobu stavby
- pravidelné čištění přilehlých/ souvisejících komunikací a zpevněných ploch po celou dobu stavby</t>
  </si>
  <si>
    <t>-970316645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</si>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</sst>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11354337" TargetMode="External" /><Relationship Id="rId2" Type="http://schemas.openxmlformats.org/officeDocument/2006/relationships/hyperlink" Target="https://podminky.urs.cz/item/CS_URS_2025_01/411354338" TargetMode="External" /><Relationship Id="rId3" Type="http://schemas.openxmlformats.org/officeDocument/2006/relationships/hyperlink" Target="https://podminky.urs.cz/item/CS_URS_2025_01/622135001" TargetMode="External" /><Relationship Id="rId4" Type="http://schemas.openxmlformats.org/officeDocument/2006/relationships/hyperlink" Target="https://podminky.urs.cz/item/CS_URS_2025_01/622135091" TargetMode="External" /><Relationship Id="rId5" Type="http://schemas.openxmlformats.org/officeDocument/2006/relationships/hyperlink" Target="https://podminky.urs.cz/item/CS_URS_2025_01/622221021" TargetMode="External" /><Relationship Id="rId6" Type="http://schemas.openxmlformats.org/officeDocument/2006/relationships/hyperlink" Target="https://podminky.urs.cz/item/CS_URS_2025_01/622251105" TargetMode="External" /><Relationship Id="rId7" Type="http://schemas.openxmlformats.org/officeDocument/2006/relationships/hyperlink" Target="https://podminky.urs.cz/item/CS_URS_2025_01/622151011" TargetMode="External" /><Relationship Id="rId8" Type="http://schemas.openxmlformats.org/officeDocument/2006/relationships/hyperlink" Target="https://podminky.urs.cz/item/CS_URS_2025_01/622252002" TargetMode="External" /><Relationship Id="rId9" Type="http://schemas.openxmlformats.org/officeDocument/2006/relationships/hyperlink" Target="https://podminky.urs.cz/item/CS_URS_2025_01/622521022" TargetMode="External" /><Relationship Id="rId10" Type="http://schemas.openxmlformats.org/officeDocument/2006/relationships/hyperlink" Target="https://podminky.urs.cz/item/CS_URS_2025_01/629991011" TargetMode="External" /><Relationship Id="rId11" Type="http://schemas.openxmlformats.org/officeDocument/2006/relationships/hyperlink" Target="https://podminky.urs.cz/item/CS_URS_2025_01/629995103" TargetMode="External" /><Relationship Id="rId12" Type="http://schemas.openxmlformats.org/officeDocument/2006/relationships/hyperlink" Target="https://podminky.urs.cz/item/CS_URS_2025_01/632450134" TargetMode="External" /><Relationship Id="rId13" Type="http://schemas.openxmlformats.org/officeDocument/2006/relationships/hyperlink" Target="https://podminky.urs.cz/item/CS_URS_2025_01/634112112" TargetMode="External" /><Relationship Id="rId14" Type="http://schemas.openxmlformats.org/officeDocument/2006/relationships/hyperlink" Target="https://podminky.urs.cz/item/CS_URS_2025_01/635111132" TargetMode="External" /><Relationship Id="rId15" Type="http://schemas.openxmlformats.org/officeDocument/2006/relationships/hyperlink" Target="https://podminky.urs.cz/item/CS_URS_2025_01/941211111" TargetMode="External" /><Relationship Id="rId16" Type="http://schemas.openxmlformats.org/officeDocument/2006/relationships/hyperlink" Target="https://podminky.urs.cz/item/CS_URS_2025_01/941211211" TargetMode="External" /><Relationship Id="rId17" Type="http://schemas.openxmlformats.org/officeDocument/2006/relationships/hyperlink" Target="https://podminky.urs.cz/item/CS_URS_2025_01/941211811" TargetMode="External" /><Relationship Id="rId18" Type="http://schemas.openxmlformats.org/officeDocument/2006/relationships/hyperlink" Target="https://podminky.urs.cz/item/CS_URS_2025_01/944511111" TargetMode="External" /><Relationship Id="rId19" Type="http://schemas.openxmlformats.org/officeDocument/2006/relationships/hyperlink" Target="https://podminky.urs.cz/item/CS_URS_2025_01/944511211" TargetMode="External" /><Relationship Id="rId20" Type="http://schemas.openxmlformats.org/officeDocument/2006/relationships/hyperlink" Target="https://podminky.urs.cz/item/CS_URS_2025_01/944511811" TargetMode="External" /><Relationship Id="rId21" Type="http://schemas.openxmlformats.org/officeDocument/2006/relationships/hyperlink" Target="https://podminky.urs.cz/item/CS_URS_2025_01/944711114" TargetMode="External" /><Relationship Id="rId22" Type="http://schemas.openxmlformats.org/officeDocument/2006/relationships/hyperlink" Target="https://podminky.urs.cz/item/CS_URS_2025_01/944711214" TargetMode="External" /><Relationship Id="rId23" Type="http://schemas.openxmlformats.org/officeDocument/2006/relationships/hyperlink" Target="https://podminky.urs.cz/item/CS_URS_2025_01/944711814" TargetMode="External" /><Relationship Id="rId24" Type="http://schemas.openxmlformats.org/officeDocument/2006/relationships/hyperlink" Target="https://podminky.urs.cz/item/CS_URS_2025_01/961055111" TargetMode="External" /><Relationship Id="rId25" Type="http://schemas.openxmlformats.org/officeDocument/2006/relationships/hyperlink" Target="https://podminky.urs.cz/item/CS_URS_2025_01/962052211" TargetMode="External" /><Relationship Id="rId26" Type="http://schemas.openxmlformats.org/officeDocument/2006/relationships/hyperlink" Target="https://podminky.urs.cz/item/CS_URS_2025_01/965045113" TargetMode="External" /><Relationship Id="rId27" Type="http://schemas.openxmlformats.org/officeDocument/2006/relationships/hyperlink" Target="https://podminky.urs.cz/item/CS_URS_2025_01/965046111" TargetMode="External" /><Relationship Id="rId28" Type="http://schemas.openxmlformats.org/officeDocument/2006/relationships/hyperlink" Target="https://podminky.urs.cz/item/CS_URS_2025_01/965081343" TargetMode="External" /><Relationship Id="rId29" Type="http://schemas.openxmlformats.org/officeDocument/2006/relationships/hyperlink" Target="https://podminky.urs.cz/item/CS_URS_2025_01/966080113" TargetMode="External" /><Relationship Id="rId30" Type="http://schemas.openxmlformats.org/officeDocument/2006/relationships/hyperlink" Target="https://podminky.urs.cz/item/CS_URS_2025_01/969011112" TargetMode="External" /><Relationship Id="rId31" Type="http://schemas.openxmlformats.org/officeDocument/2006/relationships/hyperlink" Target="https://podminky.urs.cz/item/CS_URS_2025_01/977211112" TargetMode="External" /><Relationship Id="rId32" Type="http://schemas.openxmlformats.org/officeDocument/2006/relationships/hyperlink" Target="https://podminky.urs.cz/item/CS_URS_2025_01/977211114" TargetMode="External" /><Relationship Id="rId33" Type="http://schemas.openxmlformats.org/officeDocument/2006/relationships/hyperlink" Target="https://podminky.urs.cz/item/CS_URS_2025_01/981511114" TargetMode="External" /><Relationship Id="rId34" Type="http://schemas.openxmlformats.org/officeDocument/2006/relationships/hyperlink" Target="https://podminky.urs.cz/item/CS_URS_2025_01/985112133" TargetMode="External" /><Relationship Id="rId35" Type="http://schemas.openxmlformats.org/officeDocument/2006/relationships/hyperlink" Target="https://podminky.urs.cz/item/CS_URS_2025_01/985112193" TargetMode="External" /><Relationship Id="rId36" Type="http://schemas.openxmlformats.org/officeDocument/2006/relationships/hyperlink" Target="https://podminky.urs.cz/item/CS_URS_2025_01/985121121" TargetMode="External" /><Relationship Id="rId37" Type="http://schemas.openxmlformats.org/officeDocument/2006/relationships/hyperlink" Target="https://podminky.urs.cz/item/CS_URS_2025_01/985121912" TargetMode="External" /><Relationship Id="rId38" Type="http://schemas.openxmlformats.org/officeDocument/2006/relationships/hyperlink" Target="https://podminky.urs.cz/item/CS_URS_2025_01/985131211" TargetMode="External" /><Relationship Id="rId39" Type="http://schemas.openxmlformats.org/officeDocument/2006/relationships/hyperlink" Target="https://podminky.urs.cz/item/CS_URS_2025_01/985131311" TargetMode="External" /><Relationship Id="rId40" Type="http://schemas.openxmlformats.org/officeDocument/2006/relationships/hyperlink" Target="https://podminky.urs.cz/item/CS_URS_2025_01/985139112" TargetMode="External" /><Relationship Id="rId41" Type="http://schemas.openxmlformats.org/officeDocument/2006/relationships/hyperlink" Target="https://podminky.urs.cz/item/CS_URS_2025_01/985311311" TargetMode="External" /><Relationship Id="rId42" Type="http://schemas.openxmlformats.org/officeDocument/2006/relationships/hyperlink" Target="https://podminky.urs.cz/item/CS_URS_2025_01/985311912" TargetMode="External" /><Relationship Id="rId43" Type="http://schemas.openxmlformats.org/officeDocument/2006/relationships/hyperlink" Target="https://podminky.urs.cz/item/CS_URS_2025_01/985312133" TargetMode="External" /><Relationship Id="rId44" Type="http://schemas.openxmlformats.org/officeDocument/2006/relationships/hyperlink" Target="https://podminky.urs.cz/item/CS_URS_2025_01/985312192" TargetMode="External" /><Relationship Id="rId45" Type="http://schemas.openxmlformats.org/officeDocument/2006/relationships/hyperlink" Target="https://podminky.urs.cz/item/CS_URS_2025_01/985321112" TargetMode="External" /><Relationship Id="rId46" Type="http://schemas.openxmlformats.org/officeDocument/2006/relationships/hyperlink" Target="https://podminky.urs.cz/item/CS_URS_2025_01/985321912" TargetMode="External" /><Relationship Id="rId47" Type="http://schemas.openxmlformats.org/officeDocument/2006/relationships/hyperlink" Target="https://podminky.urs.cz/item/CS_URS_2025_01/985323111" TargetMode="External" /><Relationship Id="rId48" Type="http://schemas.openxmlformats.org/officeDocument/2006/relationships/hyperlink" Target="https://podminky.urs.cz/item/CS_URS_2025_01/985323912" TargetMode="External" /><Relationship Id="rId49" Type="http://schemas.openxmlformats.org/officeDocument/2006/relationships/hyperlink" Target="https://podminky.urs.cz/item/CS_URS_2025_01/997013212" TargetMode="External" /><Relationship Id="rId50" Type="http://schemas.openxmlformats.org/officeDocument/2006/relationships/hyperlink" Target="https://podminky.urs.cz/item/CS_URS_2025_01/997002611" TargetMode="External" /><Relationship Id="rId51" Type="http://schemas.openxmlformats.org/officeDocument/2006/relationships/hyperlink" Target="https://podminky.urs.cz/item/CS_URS_2025_01/997013501" TargetMode="External" /><Relationship Id="rId52" Type="http://schemas.openxmlformats.org/officeDocument/2006/relationships/hyperlink" Target="https://podminky.urs.cz/item/CS_URS_2025_01/997013509" TargetMode="External" /><Relationship Id="rId53" Type="http://schemas.openxmlformats.org/officeDocument/2006/relationships/hyperlink" Target="https://podminky.urs.cz/item/CS_URS_2025_01/997013631" TargetMode="External" /><Relationship Id="rId54" Type="http://schemas.openxmlformats.org/officeDocument/2006/relationships/hyperlink" Target="https://podminky.urs.cz/item/CS_URS_2025_01/998001123" TargetMode="External" /><Relationship Id="rId55" Type="http://schemas.openxmlformats.org/officeDocument/2006/relationships/hyperlink" Target="https://podminky.urs.cz/item/CS_URS_2025_01/711121131" TargetMode="External" /><Relationship Id="rId56" Type="http://schemas.openxmlformats.org/officeDocument/2006/relationships/hyperlink" Target="https://podminky.urs.cz/item/CS_URS_2025_01/711141559" TargetMode="External" /><Relationship Id="rId57" Type="http://schemas.openxmlformats.org/officeDocument/2006/relationships/hyperlink" Target="https://podminky.urs.cz/item/CS_URS_2025_01/711141821" TargetMode="External" /><Relationship Id="rId58" Type="http://schemas.openxmlformats.org/officeDocument/2006/relationships/hyperlink" Target="https://podminky.urs.cz/item/CS_URS_2025_01/998711123" TargetMode="External" /><Relationship Id="rId59" Type="http://schemas.openxmlformats.org/officeDocument/2006/relationships/hyperlink" Target="https://podminky.urs.cz/item/CS_URS_2025_01/712812101" TargetMode="External" /><Relationship Id="rId60" Type="http://schemas.openxmlformats.org/officeDocument/2006/relationships/hyperlink" Target="https://podminky.urs.cz/item/CS_URS_2025_01/712812111" TargetMode="External" /><Relationship Id="rId61" Type="http://schemas.openxmlformats.org/officeDocument/2006/relationships/hyperlink" Target="https://podminky.urs.cz/item/CS_URS_2025_01/712812112" TargetMode="External" /><Relationship Id="rId62" Type="http://schemas.openxmlformats.org/officeDocument/2006/relationships/hyperlink" Target="https://podminky.urs.cz/item/CS_URS_2025_01/713121211" TargetMode="External" /><Relationship Id="rId63" Type="http://schemas.openxmlformats.org/officeDocument/2006/relationships/hyperlink" Target="https://podminky.urs.cz/item/CS_URS_2025_01/721100911" TargetMode="External" /><Relationship Id="rId64" Type="http://schemas.openxmlformats.org/officeDocument/2006/relationships/hyperlink" Target="https://podminky.urs.cz/item/CS_URS_2025_01/721910922" TargetMode="External" /><Relationship Id="rId65" Type="http://schemas.openxmlformats.org/officeDocument/2006/relationships/hyperlink" Target="https://podminky.urs.cz/item/CS_URS_2025_01/767161814" TargetMode="External" /><Relationship Id="rId66" Type="http://schemas.openxmlformats.org/officeDocument/2006/relationships/hyperlink" Target="https://podminky.urs.cz/item/CS_URS_2025_01/767163223" TargetMode="External" /><Relationship Id="rId67" Type="http://schemas.openxmlformats.org/officeDocument/2006/relationships/hyperlink" Target="https://podminky.urs.cz/item/CS_URS_2025_01/767392802" TargetMode="External" /><Relationship Id="rId68" Type="http://schemas.openxmlformats.org/officeDocument/2006/relationships/hyperlink" Target="https://podminky.urs.cz/item/CS_URS_2025_01/767996701" TargetMode="External" /><Relationship Id="rId69" Type="http://schemas.openxmlformats.org/officeDocument/2006/relationships/hyperlink" Target="https://podminky.urs.cz/item/CS_URS_2025_01/998767123" TargetMode="External" /><Relationship Id="rId70" Type="http://schemas.openxmlformats.org/officeDocument/2006/relationships/hyperlink" Target="https://podminky.urs.cz/item/CS_URS_2025_01/771571810" TargetMode="External" /><Relationship Id="rId71" Type="http://schemas.openxmlformats.org/officeDocument/2006/relationships/hyperlink" Target="https://podminky.urs.cz/item/CS_URS_2025_01/771574436" TargetMode="External" /><Relationship Id="rId72" Type="http://schemas.openxmlformats.org/officeDocument/2006/relationships/hyperlink" Target="https://podminky.urs.cz/item/CS_URS_2025_01/771577211" TargetMode="External" /><Relationship Id="rId73" Type="http://schemas.openxmlformats.org/officeDocument/2006/relationships/hyperlink" Target="https://podminky.urs.cz/item/CS_URS_2025_01/771591122" TargetMode="External" /><Relationship Id="rId74" Type="http://schemas.openxmlformats.org/officeDocument/2006/relationships/hyperlink" Target="https://podminky.urs.cz/item/CS_URS_2025_01/771591207" TargetMode="External" /><Relationship Id="rId75" Type="http://schemas.openxmlformats.org/officeDocument/2006/relationships/hyperlink" Target="https://podminky.urs.cz/item/CS_URS_2025_01/771591237" TargetMode="External" /><Relationship Id="rId76" Type="http://schemas.openxmlformats.org/officeDocument/2006/relationships/hyperlink" Target="https://podminky.urs.cz/item/CS_URS_2025_01/634661111" TargetMode="External" /><Relationship Id="rId77" Type="http://schemas.openxmlformats.org/officeDocument/2006/relationships/hyperlink" Target="https://podminky.urs.cz/item/CS_URS_2025_01/781161022" TargetMode="External" /><Relationship Id="rId78" Type="http://schemas.openxmlformats.org/officeDocument/2006/relationships/hyperlink" Target="https://podminky.urs.cz/item/CS_URS_2025_01/998771123" TargetMode="External" /><Relationship Id="rId79" Type="http://schemas.openxmlformats.org/officeDocument/2006/relationships/hyperlink" Target="https://podminky.urs.cz/item/CS_URS_2025_01/783823133" TargetMode="External" /><Relationship Id="rId80" Type="http://schemas.openxmlformats.org/officeDocument/2006/relationships/hyperlink" Target="https://podminky.urs.cz/item/CS_URS_2025_01/783827423" TargetMode="External" /><Relationship Id="rId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20250109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Demolice balkónů a zastřešení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Vydmuchov 399/5, Karviná - Ráj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9. 1. 2025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Nemocnice Karviná - Ráj, p. 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HAMROZI s.r.o.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44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19</v>
      </c>
    </row>
    <row r="55" s="7" customFormat="1" ht="16.5" customHeight="1">
      <c r="A55" s="114" t="s">
        <v>86</v>
      </c>
      <c r="B55" s="115"/>
      <c r="C55" s="116"/>
      <c r="D55" s="117" t="s">
        <v>87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Demolice balkónů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88</v>
      </c>
      <c r="AR55" s="121"/>
      <c r="AS55" s="122">
        <v>0</v>
      </c>
      <c r="AT55" s="123">
        <f>ROUND(SUM(AV55:AW55),2)</f>
        <v>0</v>
      </c>
      <c r="AU55" s="124">
        <f>'SO 01 - Demolice balkónů ...'!P94</f>
        <v>0</v>
      </c>
      <c r="AV55" s="123">
        <f>'SO 01 - Demolice balkónů ...'!J33</f>
        <v>0</v>
      </c>
      <c r="AW55" s="123">
        <f>'SO 01 - Demolice balkónů ...'!J34</f>
        <v>0</v>
      </c>
      <c r="AX55" s="123">
        <f>'SO 01 - Demolice balkónů ...'!J35</f>
        <v>0</v>
      </c>
      <c r="AY55" s="123">
        <f>'SO 01 - Demolice balkónů ...'!J36</f>
        <v>0</v>
      </c>
      <c r="AZ55" s="123">
        <f>'SO 01 - Demolice balkónů ...'!F33</f>
        <v>0</v>
      </c>
      <c r="BA55" s="123">
        <f>'SO 01 - Demolice balkónů ...'!F34</f>
        <v>0</v>
      </c>
      <c r="BB55" s="123">
        <f>'SO 01 - Demolice balkónů ...'!F35</f>
        <v>0</v>
      </c>
      <c r="BC55" s="123">
        <f>'SO 01 - Demolice balkónů ...'!F36</f>
        <v>0</v>
      </c>
      <c r="BD55" s="125">
        <f>'SO 01 - Demolice balkónů ...'!F37</f>
        <v>0</v>
      </c>
      <c r="BE55" s="7"/>
      <c r="BT55" s="126" t="s">
        <v>89</v>
      </c>
      <c r="BV55" s="126" t="s">
        <v>84</v>
      </c>
      <c r="BW55" s="126" t="s">
        <v>90</v>
      </c>
      <c r="BX55" s="126" t="s">
        <v>5</v>
      </c>
      <c r="CL55" s="126" t="s">
        <v>44</v>
      </c>
      <c r="CM55" s="126" t="s">
        <v>91</v>
      </c>
    </row>
    <row r="56" s="7" customFormat="1" ht="16.5" customHeight="1">
      <c r="A56" s="114" t="s">
        <v>86</v>
      </c>
      <c r="B56" s="115"/>
      <c r="C56" s="116"/>
      <c r="D56" s="117" t="s">
        <v>92</v>
      </c>
      <c r="E56" s="117"/>
      <c r="F56" s="117"/>
      <c r="G56" s="117"/>
      <c r="H56" s="117"/>
      <c r="I56" s="118"/>
      <c r="J56" s="117" t="s">
        <v>93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 - Vedlejší a ostatní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94</v>
      </c>
      <c r="AR56" s="121"/>
      <c r="AS56" s="127">
        <v>0</v>
      </c>
      <c r="AT56" s="128">
        <f>ROUND(SUM(AV56:AW56),2)</f>
        <v>0</v>
      </c>
      <c r="AU56" s="129">
        <f>'VRN - Vedlejší a ostatní ...'!P87</f>
        <v>0</v>
      </c>
      <c r="AV56" s="128">
        <f>'VRN - Vedlejší a ostatní ...'!J33</f>
        <v>0</v>
      </c>
      <c r="AW56" s="128">
        <f>'VRN - Vedlejší a ostatní ...'!J34</f>
        <v>0</v>
      </c>
      <c r="AX56" s="128">
        <f>'VRN - Vedlejší a ostatní ...'!J35</f>
        <v>0</v>
      </c>
      <c r="AY56" s="128">
        <f>'VRN - Vedlejší a ostatní ...'!J36</f>
        <v>0</v>
      </c>
      <c r="AZ56" s="128">
        <f>'VRN - Vedlejší a ostatní ...'!F33</f>
        <v>0</v>
      </c>
      <c r="BA56" s="128">
        <f>'VRN - Vedlejší a ostatní ...'!F34</f>
        <v>0</v>
      </c>
      <c r="BB56" s="128">
        <f>'VRN - Vedlejší a ostatní ...'!F35</f>
        <v>0</v>
      </c>
      <c r="BC56" s="128">
        <f>'VRN - Vedlejší a ostatní ...'!F36</f>
        <v>0</v>
      </c>
      <c r="BD56" s="130">
        <f>'VRN - Vedlejší a ostatní ...'!F37</f>
        <v>0</v>
      </c>
      <c r="BE56" s="7"/>
      <c r="BT56" s="126" t="s">
        <v>89</v>
      </c>
      <c r="BV56" s="126" t="s">
        <v>84</v>
      </c>
      <c r="BW56" s="126" t="s">
        <v>95</v>
      </c>
      <c r="BX56" s="126" t="s">
        <v>5</v>
      </c>
      <c r="CL56" s="126" t="s">
        <v>44</v>
      </c>
      <c r="CM56" s="126" t="s">
        <v>91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mr5GfTdRX70w6SH6cj/nUWUOdZ5qq66xgZFlMH35oiUICZuSdz2gfQ/0iGiarmEW4rpmZoGT/lWZKT8mkjGqYA==" hashValue="21E0Mt0hSAGdJwiEVYnP0uDuQ1rfERaay4ZnARLfGoZVq401yJF3cQgWRqhylWWRtJGPQUAR1YxZlAHeDWs1L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Demolice balkónů ...'!C2" display="/"/>
    <hyperlink ref="A56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Demolice balkónů a zastřešení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44</v>
      </c>
      <c r="G11" s="41"/>
      <c r="H11" s="41"/>
      <c r="I11" s="135" t="s">
        <v>20</v>
      </c>
      <c r="J11" s="139" t="s">
        <v>44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9. 1. 2025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34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44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ROUND(J94,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ROUND((SUM(BE94:BE472)),  2)</f>
        <v>0</v>
      </c>
      <c r="G33" s="41"/>
      <c r="H33" s="41"/>
      <c r="I33" s="151">
        <v>0.20999999999999999</v>
      </c>
      <c r="J33" s="150">
        <f>ROUND(((SUM(BE94:BE472))*I33),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ROUND((SUM(BF94:BF472)),  2)</f>
        <v>0</v>
      </c>
      <c r="G34" s="41"/>
      <c r="H34" s="41"/>
      <c r="I34" s="151">
        <v>0.12</v>
      </c>
      <c r="J34" s="150">
        <f>ROUND(((SUM(BF94:BF472))*I34),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ROUND((SUM(BG94:BG472)),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ROUND((SUM(BH94:BH472)),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ROUND((SUM(BI94:BI472)),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Demolice balkónů a zastřešení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Demolice balkónů a zastřešení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Vydmuchov 399/5, Karviná - Ráj</v>
      </c>
      <c r="G52" s="43"/>
      <c r="H52" s="43"/>
      <c r="I52" s="34" t="s">
        <v>24</v>
      </c>
      <c r="J52" s="75" t="str">
        <f>IF(J12="","",J12)</f>
        <v>9. 1. 2025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Nemocnice Karviná - Ráj, p. o.</v>
      </c>
      <c r="G54" s="43"/>
      <c r="H54" s="43"/>
      <c r="I54" s="34" t="s">
        <v>38</v>
      </c>
      <c r="J54" s="39" t="str">
        <f>E21</f>
        <v>HAMROZI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100</v>
      </c>
      <c r="D57" s="165"/>
      <c r="E57" s="165"/>
      <c r="F57" s="165"/>
      <c r="G57" s="165"/>
      <c r="H57" s="165"/>
      <c r="I57" s="165"/>
      <c r="J57" s="166" t="s">
        <v>101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68"/>
      <c r="C60" s="169"/>
      <c r="D60" s="170" t="s">
        <v>103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104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105</v>
      </c>
      <c r="E62" s="177"/>
      <c r="F62" s="177"/>
      <c r="G62" s="177"/>
      <c r="H62" s="177"/>
      <c r="I62" s="177"/>
      <c r="J62" s="178">
        <f>J105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106</v>
      </c>
      <c r="E63" s="177"/>
      <c r="F63" s="177"/>
      <c r="G63" s="177"/>
      <c r="H63" s="177"/>
      <c r="I63" s="177"/>
      <c r="J63" s="178">
        <f>J165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107</v>
      </c>
      <c r="E64" s="177"/>
      <c r="F64" s="177"/>
      <c r="G64" s="177"/>
      <c r="H64" s="177"/>
      <c r="I64" s="177"/>
      <c r="J64" s="178">
        <f>J313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108</v>
      </c>
      <c r="E65" s="177"/>
      <c r="F65" s="177"/>
      <c r="G65" s="177"/>
      <c r="H65" s="177"/>
      <c r="I65" s="177"/>
      <c r="J65" s="178">
        <f>J325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109</v>
      </c>
      <c r="E66" s="171"/>
      <c r="F66" s="171"/>
      <c r="G66" s="171"/>
      <c r="H66" s="171"/>
      <c r="I66" s="171"/>
      <c r="J66" s="172">
        <f>J328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110</v>
      </c>
      <c r="E67" s="177"/>
      <c r="F67" s="177"/>
      <c r="G67" s="177"/>
      <c r="H67" s="177"/>
      <c r="I67" s="177"/>
      <c r="J67" s="178">
        <f>J329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111</v>
      </c>
      <c r="E68" s="177"/>
      <c r="F68" s="177"/>
      <c r="G68" s="177"/>
      <c r="H68" s="177"/>
      <c r="I68" s="177"/>
      <c r="J68" s="178">
        <f>J352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112</v>
      </c>
      <c r="E69" s="177"/>
      <c r="F69" s="177"/>
      <c r="G69" s="177"/>
      <c r="H69" s="177"/>
      <c r="I69" s="177"/>
      <c r="J69" s="178">
        <f>J365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113</v>
      </c>
      <c r="E70" s="177"/>
      <c r="F70" s="177"/>
      <c r="G70" s="177"/>
      <c r="H70" s="177"/>
      <c r="I70" s="177"/>
      <c r="J70" s="178">
        <f>J374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114</v>
      </c>
      <c r="E71" s="177"/>
      <c r="F71" s="177"/>
      <c r="G71" s="177"/>
      <c r="H71" s="177"/>
      <c r="I71" s="177"/>
      <c r="J71" s="178">
        <f>J383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115</v>
      </c>
      <c r="E72" s="177"/>
      <c r="F72" s="177"/>
      <c r="G72" s="177"/>
      <c r="H72" s="177"/>
      <c r="I72" s="177"/>
      <c r="J72" s="178">
        <f>J387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116</v>
      </c>
      <c r="E73" s="177"/>
      <c r="F73" s="177"/>
      <c r="G73" s="177"/>
      <c r="H73" s="177"/>
      <c r="I73" s="177"/>
      <c r="J73" s="178">
        <f>J413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117</v>
      </c>
      <c r="E74" s="177"/>
      <c r="F74" s="177"/>
      <c r="G74" s="177"/>
      <c r="H74" s="177"/>
      <c r="I74" s="177"/>
      <c r="J74" s="178">
        <f>J464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5" t="s">
        <v>118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16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3" t="str">
        <f>E7</f>
        <v>Demolice balkónů a zastřešení</v>
      </c>
      <c r="F84" s="34"/>
      <c r="G84" s="34"/>
      <c r="H84" s="34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97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SO 01 - Demolice balkónů a zastřešení</v>
      </c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4" t="s">
        <v>22</v>
      </c>
      <c r="D88" s="43"/>
      <c r="E88" s="43"/>
      <c r="F88" s="29" t="str">
        <f>F12</f>
        <v>Vydmuchov 399/5, Karviná - Ráj</v>
      </c>
      <c r="G88" s="43"/>
      <c r="H88" s="43"/>
      <c r="I88" s="34" t="s">
        <v>24</v>
      </c>
      <c r="J88" s="75" t="str">
        <f>IF(J12="","",J12)</f>
        <v>9. 1. 2025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30</v>
      </c>
      <c r="D90" s="43"/>
      <c r="E90" s="43"/>
      <c r="F90" s="29" t="str">
        <f>E15</f>
        <v>Nemocnice Karviná - Ráj, p. o.</v>
      </c>
      <c r="G90" s="43"/>
      <c r="H90" s="43"/>
      <c r="I90" s="34" t="s">
        <v>38</v>
      </c>
      <c r="J90" s="39" t="str">
        <f>E21</f>
        <v>HAMROZI s.r.o.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4" t="s">
        <v>36</v>
      </c>
      <c r="D91" s="43"/>
      <c r="E91" s="43"/>
      <c r="F91" s="29" t="str">
        <f>IF(E18="","",E18)</f>
        <v>Vyplň údaj</v>
      </c>
      <c r="G91" s="43"/>
      <c r="H91" s="43"/>
      <c r="I91" s="34" t="s">
        <v>43</v>
      </c>
      <c r="J91" s="39" t="str">
        <f>E24</f>
        <v xml:space="preserve"> 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0"/>
      <c r="B93" s="181"/>
      <c r="C93" s="182" t="s">
        <v>119</v>
      </c>
      <c r="D93" s="183" t="s">
        <v>67</v>
      </c>
      <c r="E93" s="183" t="s">
        <v>63</v>
      </c>
      <c r="F93" s="183" t="s">
        <v>64</v>
      </c>
      <c r="G93" s="183" t="s">
        <v>120</v>
      </c>
      <c r="H93" s="183" t="s">
        <v>121</v>
      </c>
      <c r="I93" s="183" t="s">
        <v>122</v>
      </c>
      <c r="J93" s="183" t="s">
        <v>101</v>
      </c>
      <c r="K93" s="184" t="s">
        <v>123</v>
      </c>
      <c r="L93" s="185"/>
      <c r="M93" s="95" t="s">
        <v>44</v>
      </c>
      <c r="N93" s="96" t="s">
        <v>52</v>
      </c>
      <c r="O93" s="96" t="s">
        <v>124</v>
      </c>
      <c r="P93" s="96" t="s">
        <v>125</v>
      </c>
      <c r="Q93" s="96" t="s">
        <v>126</v>
      </c>
      <c r="R93" s="96" t="s">
        <v>127</v>
      </c>
      <c r="S93" s="96" t="s">
        <v>128</v>
      </c>
      <c r="T93" s="97" t="s">
        <v>129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1"/>
      <c r="B94" s="42"/>
      <c r="C94" s="102" t="s">
        <v>130</v>
      </c>
      <c r="D94" s="43"/>
      <c r="E94" s="43"/>
      <c r="F94" s="43"/>
      <c r="G94" s="43"/>
      <c r="H94" s="43"/>
      <c r="I94" s="43"/>
      <c r="J94" s="186">
        <f>BK94</f>
        <v>0</v>
      </c>
      <c r="K94" s="43"/>
      <c r="L94" s="47"/>
      <c r="M94" s="98"/>
      <c r="N94" s="187"/>
      <c r="O94" s="99"/>
      <c r="P94" s="188">
        <f>P95+P328</f>
        <v>0</v>
      </c>
      <c r="Q94" s="99"/>
      <c r="R94" s="188">
        <f>R95+R328</f>
        <v>300.03413649999999</v>
      </c>
      <c r="S94" s="99"/>
      <c r="T94" s="189">
        <f>T95+T328</f>
        <v>192.09824599999999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81</v>
      </c>
      <c r="AU94" s="19" t="s">
        <v>102</v>
      </c>
      <c r="BK94" s="190">
        <f>BK95+BK328</f>
        <v>0</v>
      </c>
    </row>
    <row r="95" s="12" customFormat="1" ht="25.92" customHeight="1">
      <c r="A95" s="12"/>
      <c r="B95" s="191"/>
      <c r="C95" s="192"/>
      <c r="D95" s="193" t="s">
        <v>81</v>
      </c>
      <c r="E95" s="194" t="s">
        <v>131</v>
      </c>
      <c r="F95" s="194" t="s">
        <v>132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P96+P105+P165+P313+P325</f>
        <v>0</v>
      </c>
      <c r="Q95" s="199"/>
      <c r="R95" s="200">
        <f>R96+R105+R165+R313+R325</f>
        <v>298.65826570000002</v>
      </c>
      <c r="S95" s="199"/>
      <c r="T95" s="201">
        <f>T96+T105+T165+T313+T325</f>
        <v>166.42665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89</v>
      </c>
      <c r="AT95" s="203" t="s">
        <v>81</v>
      </c>
      <c r="AU95" s="203" t="s">
        <v>82</v>
      </c>
      <c r="AY95" s="202" t="s">
        <v>133</v>
      </c>
      <c r="BK95" s="204">
        <f>BK96+BK105+BK165+BK313+BK325</f>
        <v>0</v>
      </c>
    </row>
    <row r="96" s="12" customFormat="1" ht="22.8" customHeight="1">
      <c r="A96" s="12"/>
      <c r="B96" s="191"/>
      <c r="C96" s="192"/>
      <c r="D96" s="193" t="s">
        <v>81</v>
      </c>
      <c r="E96" s="205" t="s">
        <v>134</v>
      </c>
      <c r="F96" s="205" t="s">
        <v>135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SUM(P97:P104)</f>
        <v>0</v>
      </c>
      <c r="Q96" s="199"/>
      <c r="R96" s="200">
        <f>SUM(R97:R104)</f>
        <v>0.073800000000000004</v>
      </c>
      <c r="S96" s="199"/>
      <c r="T96" s="201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89</v>
      </c>
      <c r="AT96" s="203" t="s">
        <v>81</v>
      </c>
      <c r="AU96" s="203" t="s">
        <v>89</v>
      </c>
      <c r="AY96" s="202" t="s">
        <v>133</v>
      </c>
      <c r="BK96" s="204">
        <f>SUM(BK97:BK104)</f>
        <v>0</v>
      </c>
    </row>
    <row r="97" s="2" customFormat="1" ht="37.8" customHeight="1">
      <c r="A97" s="41"/>
      <c r="B97" s="42"/>
      <c r="C97" s="207" t="s">
        <v>89</v>
      </c>
      <c r="D97" s="207" t="s">
        <v>136</v>
      </c>
      <c r="E97" s="208" t="s">
        <v>137</v>
      </c>
      <c r="F97" s="209" t="s">
        <v>138</v>
      </c>
      <c r="G97" s="210" t="s">
        <v>139</v>
      </c>
      <c r="H97" s="211">
        <v>60</v>
      </c>
      <c r="I97" s="212"/>
      <c r="J97" s="213">
        <f>ROUND(I97*H97,2)</f>
        <v>0</v>
      </c>
      <c r="K97" s="209" t="s">
        <v>140</v>
      </c>
      <c r="L97" s="47"/>
      <c r="M97" s="214" t="s">
        <v>44</v>
      </c>
      <c r="N97" s="215" t="s">
        <v>53</v>
      </c>
      <c r="O97" s="87"/>
      <c r="P97" s="216">
        <f>O97*H97</f>
        <v>0</v>
      </c>
      <c r="Q97" s="216">
        <v>0.00123</v>
      </c>
      <c r="R97" s="216">
        <f>Q97*H97</f>
        <v>0.073800000000000004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134</v>
      </c>
      <c r="AT97" s="218" t="s">
        <v>136</v>
      </c>
      <c r="AU97" s="218" t="s">
        <v>91</v>
      </c>
      <c r="AY97" s="19" t="s">
        <v>133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89</v>
      </c>
      <c r="BK97" s="219">
        <f>ROUND(I97*H97,2)</f>
        <v>0</v>
      </c>
      <c r="BL97" s="19" t="s">
        <v>134</v>
      </c>
      <c r="BM97" s="218" t="s">
        <v>141</v>
      </c>
    </row>
    <row r="98" s="2" customFormat="1">
      <c r="A98" s="41"/>
      <c r="B98" s="42"/>
      <c r="C98" s="43"/>
      <c r="D98" s="220" t="s">
        <v>142</v>
      </c>
      <c r="E98" s="43"/>
      <c r="F98" s="221" t="s">
        <v>143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142</v>
      </c>
      <c r="AU98" s="19" t="s">
        <v>91</v>
      </c>
    </row>
    <row r="99" s="13" customFormat="1">
      <c r="A99" s="13"/>
      <c r="B99" s="225"/>
      <c r="C99" s="226"/>
      <c r="D99" s="227" t="s">
        <v>144</v>
      </c>
      <c r="E99" s="228" t="s">
        <v>44</v>
      </c>
      <c r="F99" s="229" t="s">
        <v>145</v>
      </c>
      <c r="G99" s="226"/>
      <c r="H99" s="228" t="s">
        <v>44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144</v>
      </c>
      <c r="AU99" s="235" t="s">
        <v>91</v>
      </c>
      <c r="AV99" s="13" t="s">
        <v>89</v>
      </c>
      <c r="AW99" s="13" t="s">
        <v>42</v>
      </c>
      <c r="AX99" s="13" t="s">
        <v>82</v>
      </c>
      <c r="AY99" s="235" t="s">
        <v>133</v>
      </c>
    </row>
    <row r="100" s="14" customFormat="1">
      <c r="A100" s="14"/>
      <c r="B100" s="236"/>
      <c r="C100" s="237"/>
      <c r="D100" s="227" t="s">
        <v>144</v>
      </c>
      <c r="E100" s="238" t="s">
        <v>44</v>
      </c>
      <c r="F100" s="239" t="s">
        <v>146</v>
      </c>
      <c r="G100" s="237"/>
      <c r="H100" s="240">
        <v>60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144</v>
      </c>
      <c r="AU100" s="246" t="s">
        <v>91</v>
      </c>
      <c r="AV100" s="14" t="s">
        <v>91</v>
      </c>
      <c r="AW100" s="14" t="s">
        <v>42</v>
      </c>
      <c r="AX100" s="14" t="s">
        <v>89</v>
      </c>
      <c r="AY100" s="246" t="s">
        <v>133</v>
      </c>
    </row>
    <row r="101" s="2" customFormat="1" ht="37.8" customHeight="1">
      <c r="A101" s="41"/>
      <c r="B101" s="42"/>
      <c r="C101" s="207" t="s">
        <v>91</v>
      </c>
      <c r="D101" s="207" t="s">
        <v>136</v>
      </c>
      <c r="E101" s="208" t="s">
        <v>147</v>
      </c>
      <c r="F101" s="209" t="s">
        <v>148</v>
      </c>
      <c r="G101" s="210" t="s">
        <v>139</v>
      </c>
      <c r="H101" s="211">
        <v>60</v>
      </c>
      <c r="I101" s="212"/>
      <c r="J101" s="213">
        <f>ROUND(I101*H101,2)</f>
        <v>0</v>
      </c>
      <c r="K101" s="209" t="s">
        <v>140</v>
      </c>
      <c r="L101" s="47"/>
      <c r="M101" s="214" t="s">
        <v>44</v>
      </c>
      <c r="N101" s="215" t="s">
        <v>53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134</v>
      </c>
      <c r="AT101" s="218" t="s">
        <v>136</v>
      </c>
      <c r="AU101" s="218" t="s">
        <v>91</v>
      </c>
      <c r="AY101" s="19" t="s">
        <v>133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89</v>
      </c>
      <c r="BK101" s="219">
        <f>ROUND(I101*H101,2)</f>
        <v>0</v>
      </c>
      <c r="BL101" s="19" t="s">
        <v>134</v>
      </c>
      <c r="BM101" s="218" t="s">
        <v>149</v>
      </c>
    </row>
    <row r="102" s="2" customFormat="1">
      <c r="A102" s="41"/>
      <c r="B102" s="42"/>
      <c r="C102" s="43"/>
      <c r="D102" s="220" t="s">
        <v>142</v>
      </c>
      <c r="E102" s="43"/>
      <c r="F102" s="221" t="s">
        <v>150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142</v>
      </c>
      <c r="AU102" s="19" t="s">
        <v>91</v>
      </c>
    </row>
    <row r="103" s="13" customFormat="1">
      <c r="A103" s="13"/>
      <c r="B103" s="225"/>
      <c r="C103" s="226"/>
      <c r="D103" s="227" t="s">
        <v>144</v>
      </c>
      <c r="E103" s="228" t="s">
        <v>44</v>
      </c>
      <c r="F103" s="229" t="s">
        <v>145</v>
      </c>
      <c r="G103" s="226"/>
      <c r="H103" s="228" t="s">
        <v>44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144</v>
      </c>
      <c r="AU103" s="235" t="s">
        <v>91</v>
      </c>
      <c r="AV103" s="13" t="s">
        <v>89</v>
      </c>
      <c r="AW103" s="13" t="s">
        <v>42</v>
      </c>
      <c r="AX103" s="13" t="s">
        <v>82</v>
      </c>
      <c r="AY103" s="235" t="s">
        <v>133</v>
      </c>
    </row>
    <row r="104" s="14" customFormat="1">
      <c r="A104" s="14"/>
      <c r="B104" s="236"/>
      <c r="C104" s="237"/>
      <c r="D104" s="227" t="s">
        <v>144</v>
      </c>
      <c r="E104" s="238" t="s">
        <v>44</v>
      </c>
      <c r="F104" s="239" t="s">
        <v>146</v>
      </c>
      <c r="G104" s="237"/>
      <c r="H104" s="240">
        <v>60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144</v>
      </c>
      <c r="AU104" s="246" t="s">
        <v>91</v>
      </c>
      <c r="AV104" s="14" t="s">
        <v>91</v>
      </c>
      <c r="AW104" s="14" t="s">
        <v>42</v>
      </c>
      <c r="AX104" s="14" t="s">
        <v>89</v>
      </c>
      <c r="AY104" s="246" t="s">
        <v>133</v>
      </c>
    </row>
    <row r="105" s="12" customFormat="1" ht="22.8" customHeight="1">
      <c r="A105" s="12"/>
      <c r="B105" s="191"/>
      <c r="C105" s="192"/>
      <c r="D105" s="193" t="s">
        <v>81</v>
      </c>
      <c r="E105" s="205" t="s">
        <v>151</v>
      </c>
      <c r="F105" s="205" t="s">
        <v>152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SUM(P106:P164)</f>
        <v>0</v>
      </c>
      <c r="Q105" s="199"/>
      <c r="R105" s="200">
        <f>SUM(R106:R164)</f>
        <v>14.645045000000001</v>
      </c>
      <c r="S105" s="199"/>
      <c r="T105" s="201">
        <f>SUM(T106:T164)</f>
        <v>0.0027800000000000004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89</v>
      </c>
      <c r="AT105" s="203" t="s">
        <v>81</v>
      </c>
      <c r="AU105" s="203" t="s">
        <v>89</v>
      </c>
      <c r="AY105" s="202" t="s">
        <v>133</v>
      </c>
      <c r="BK105" s="204">
        <f>SUM(BK106:BK164)</f>
        <v>0</v>
      </c>
    </row>
    <row r="106" s="2" customFormat="1" ht="33" customHeight="1">
      <c r="A106" s="41"/>
      <c r="B106" s="42"/>
      <c r="C106" s="207" t="s">
        <v>153</v>
      </c>
      <c r="D106" s="207" t="s">
        <v>136</v>
      </c>
      <c r="E106" s="208" t="s">
        <v>154</v>
      </c>
      <c r="F106" s="209" t="s">
        <v>155</v>
      </c>
      <c r="G106" s="210" t="s">
        <v>139</v>
      </c>
      <c r="H106" s="211">
        <v>86.25</v>
      </c>
      <c r="I106" s="212"/>
      <c r="J106" s="213">
        <f>ROUND(I106*H106,2)</f>
        <v>0</v>
      </c>
      <c r="K106" s="209" t="s">
        <v>140</v>
      </c>
      <c r="L106" s="47"/>
      <c r="M106" s="214" t="s">
        <v>44</v>
      </c>
      <c r="N106" s="215" t="s">
        <v>53</v>
      </c>
      <c r="O106" s="87"/>
      <c r="P106" s="216">
        <f>O106*H106</f>
        <v>0</v>
      </c>
      <c r="Q106" s="216">
        <v>0.020480000000000002</v>
      </c>
      <c r="R106" s="216">
        <f>Q106*H106</f>
        <v>1.7664000000000002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134</v>
      </c>
      <c r="AT106" s="218" t="s">
        <v>136</v>
      </c>
      <c r="AU106" s="218" t="s">
        <v>91</v>
      </c>
      <c r="AY106" s="19" t="s">
        <v>133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89</v>
      </c>
      <c r="BK106" s="219">
        <f>ROUND(I106*H106,2)</f>
        <v>0</v>
      </c>
      <c r="BL106" s="19" t="s">
        <v>134</v>
      </c>
      <c r="BM106" s="218" t="s">
        <v>156</v>
      </c>
    </row>
    <row r="107" s="2" customFormat="1">
      <c r="A107" s="41"/>
      <c r="B107" s="42"/>
      <c r="C107" s="43"/>
      <c r="D107" s="220" t="s">
        <v>142</v>
      </c>
      <c r="E107" s="43"/>
      <c r="F107" s="221" t="s">
        <v>157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142</v>
      </c>
      <c r="AU107" s="19" t="s">
        <v>91</v>
      </c>
    </row>
    <row r="108" s="13" customFormat="1">
      <c r="A108" s="13"/>
      <c r="B108" s="225"/>
      <c r="C108" s="226"/>
      <c r="D108" s="227" t="s">
        <v>144</v>
      </c>
      <c r="E108" s="228" t="s">
        <v>44</v>
      </c>
      <c r="F108" s="229" t="s">
        <v>145</v>
      </c>
      <c r="G108" s="226"/>
      <c r="H108" s="228" t="s">
        <v>44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144</v>
      </c>
      <c r="AU108" s="235" t="s">
        <v>91</v>
      </c>
      <c r="AV108" s="13" t="s">
        <v>89</v>
      </c>
      <c r="AW108" s="13" t="s">
        <v>42</v>
      </c>
      <c r="AX108" s="13" t="s">
        <v>82</v>
      </c>
      <c r="AY108" s="235" t="s">
        <v>133</v>
      </c>
    </row>
    <row r="109" s="14" customFormat="1">
      <c r="A109" s="14"/>
      <c r="B109" s="236"/>
      <c r="C109" s="237"/>
      <c r="D109" s="227" t="s">
        <v>144</v>
      </c>
      <c r="E109" s="238" t="s">
        <v>44</v>
      </c>
      <c r="F109" s="239" t="s">
        <v>158</v>
      </c>
      <c r="G109" s="237"/>
      <c r="H109" s="240">
        <v>86.25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144</v>
      </c>
      <c r="AU109" s="246" t="s">
        <v>91</v>
      </c>
      <c r="AV109" s="14" t="s">
        <v>91</v>
      </c>
      <c r="AW109" s="14" t="s">
        <v>42</v>
      </c>
      <c r="AX109" s="14" t="s">
        <v>89</v>
      </c>
      <c r="AY109" s="246" t="s">
        <v>133</v>
      </c>
    </row>
    <row r="110" s="2" customFormat="1" ht="55.5" customHeight="1">
      <c r="A110" s="41"/>
      <c r="B110" s="42"/>
      <c r="C110" s="207" t="s">
        <v>134</v>
      </c>
      <c r="D110" s="207" t="s">
        <v>136</v>
      </c>
      <c r="E110" s="208" t="s">
        <v>159</v>
      </c>
      <c r="F110" s="209" t="s">
        <v>160</v>
      </c>
      <c r="G110" s="210" t="s">
        <v>139</v>
      </c>
      <c r="H110" s="211">
        <v>345</v>
      </c>
      <c r="I110" s="212"/>
      <c r="J110" s="213">
        <f>ROUND(I110*H110,2)</f>
        <v>0</v>
      </c>
      <c r="K110" s="209" t="s">
        <v>140</v>
      </c>
      <c r="L110" s="47"/>
      <c r="M110" s="214" t="s">
        <v>44</v>
      </c>
      <c r="N110" s="215" t="s">
        <v>53</v>
      </c>
      <c r="O110" s="87"/>
      <c r="P110" s="216">
        <f>O110*H110</f>
        <v>0</v>
      </c>
      <c r="Q110" s="216">
        <v>0.0079000000000000008</v>
      </c>
      <c r="R110" s="216">
        <f>Q110*H110</f>
        <v>2.7255000000000003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134</v>
      </c>
      <c r="AT110" s="218" t="s">
        <v>136</v>
      </c>
      <c r="AU110" s="218" t="s">
        <v>91</v>
      </c>
      <c r="AY110" s="19" t="s">
        <v>133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89</v>
      </c>
      <c r="BK110" s="219">
        <f>ROUND(I110*H110,2)</f>
        <v>0</v>
      </c>
      <c r="BL110" s="19" t="s">
        <v>134</v>
      </c>
      <c r="BM110" s="218" t="s">
        <v>161</v>
      </c>
    </row>
    <row r="111" s="2" customFormat="1">
      <c r="A111" s="41"/>
      <c r="B111" s="42"/>
      <c r="C111" s="43"/>
      <c r="D111" s="220" t="s">
        <v>142</v>
      </c>
      <c r="E111" s="43"/>
      <c r="F111" s="221" t="s">
        <v>162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142</v>
      </c>
      <c r="AU111" s="19" t="s">
        <v>91</v>
      </c>
    </row>
    <row r="112" s="13" customFormat="1">
      <c r="A112" s="13"/>
      <c r="B112" s="225"/>
      <c r="C112" s="226"/>
      <c r="D112" s="227" t="s">
        <v>144</v>
      </c>
      <c r="E112" s="228" t="s">
        <v>44</v>
      </c>
      <c r="F112" s="229" t="s">
        <v>145</v>
      </c>
      <c r="G112" s="226"/>
      <c r="H112" s="228" t="s">
        <v>44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144</v>
      </c>
      <c r="AU112" s="235" t="s">
        <v>91</v>
      </c>
      <c r="AV112" s="13" t="s">
        <v>89</v>
      </c>
      <c r="AW112" s="13" t="s">
        <v>42</v>
      </c>
      <c r="AX112" s="13" t="s">
        <v>82</v>
      </c>
      <c r="AY112" s="235" t="s">
        <v>133</v>
      </c>
    </row>
    <row r="113" s="14" customFormat="1">
      <c r="A113" s="14"/>
      <c r="B113" s="236"/>
      <c r="C113" s="237"/>
      <c r="D113" s="227" t="s">
        <v>144</v>
      </c>
      <c r="E113" s="238" t="s">
        <v>44</v>
      </c>
      <c r="F113" s="239" t="s">
        <v>158</v>
      </c>
      <c r="G113" s="237"/>
      <c r="H113" s="240">
        <v>86.25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144</v>
      </c>
      <c r="AU113" s="246" t="s">
        <v>91</v>
      </c>
      <c r="AV113" s="14" t="s">
        <v>91</v>
      </c>
      <c r="AW113" s="14" t="s">
        <v>42</v>
      </c>
      <c r="AX113" s="14" t="s">
        <v>89</v>
      </c>
      <c r="AY113" s="246" t="s">
        <v>133</v>
      </c>
    </row>
    <row r="114" s="14" customFormat="1">
      <c r="A114" s="14"/>
      <c r="B114" s="236"/>
      <c r="C114" s="237"/>
      <c r="D114" s="227" t="s">
        <v>144</v>
      </c>
      <c r="E114" s="237"/>
      <c r="F114" s="239" t="s">
        <v>163</v>
      </c>
      <c r="G114" s="237"/>
      <c r="H114" s="240">
        <v>345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144</v>
      </c>
      <c r="AU114" s="246" t="s">
        <v>91</v>
      </c>
      <c r="AV114" s="14" t="s">
        <v>91</v>
      </c>
      <c r="AW114" s="14" t="s">
        <v>4</v>
      </c>
      <c r="AX114" s="14" t="s">
        <v>89</v>
      </c>
      <c r="AY114" s="246" t="s">
        <v>133</v>
      </c>
    </row>
    <row r="115" s="2" customFormat="1" ht="78" customHeight="1">
      <c r="A115" s="41"/>
      <c r="B115" s="42"/>
      <c r="C115" s="207" t="s">
        <v>164</v>
      </c>
      <c r="D115" s="207" t="s">
        <v>136</v>
      </c>
      <c r="E115" s="208" t="s">
        <v>165</v>
      </c>
      <c r="F115" s="209" t="s">
        <v>166</v>
      </c>
      <c r="G115" s="210" t="s">
        <v>139</v>
      </c>
      <c r="H115" s="211">
        <v>120</v>
      </c>
      <c r="I115" s="212"/>
      <c r="J115" s="213">
        <f>ROUND(I115*H115,2)</f>
        <v>0</v>
      </c>
      <c r="K115" s="209" t="s">
        <v>140</v>
      </c>
      <c r="L115" s="47"/>
      <c r="M115" s="214" t="s">
        <v>44</v>
      </c>
      <c r="N115" s="215" t="s">
        <v>53</v>
      </c>
      <c r="O115" s="87"/>
      <c r="P115" s="216">
        <f>O115*H115</f>
        <v>0</v>
      </c>
      <c r="Q115" s="216">
        <v>0.011520000000000001</v>
      </c>
      <c r="R115" s="216">
        <f>Q115*H115</f>
        <v>1.3824000000000001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134</v>
      </c>
      <c r="AT115" s="218" t="s">
        <v>136</v>
      </c>
      <c r="AU115" s="218" t="s">
        <v>91</v>
      </c>
      <c r="AY115" s="19" t="s">
        <v>133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89</v>
      </c>
      <c r="BK115" s="219">
        <f>ROUND(I115*H115,2)</f>
        <v>0</v>
      </c>
      <c r="BL115" s="19" t="s">
        <v>134</v>
      </c>
      <c r="BM115" s="218" t="s">
        <v>167</v>
      </c>
    </row>
    <row r="116" s="2" customFormat="1">
      <c r="A116" s="41"/>
      <c r="B116" s="42"/>
      <c r="C116" s="43"/>
      <c r="D116" s="220" t="s">
        <v>142</v>
      </c>
      <c r="E116" s="43"/>
      <c r="F116" s="221" t="s">
        <v>168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142</v>
      </c>
      <c r="AU116" s="19" t="s">
        <v>91</v>
      </c>
    </row>
    <row r="117" s="13" customFormat="1">
      <c r="A117" s="13"/>
      <c r="B117" s="225"/>
      <c r="C117" s="226"/>
      <c r="D117" s="227" t="s">
        <v>144</v>
      </c>
      <c r="E117" s="228" t="s">
        <v>44</v>
      </c>
      <c r="F117" s="229" t="s">
        <v>145</v>
      </c>
      <c r="G117" s="226"/>
      <c r="H117" s="228" t="s">
        <v>44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144</v>
      </c>
      <c r="AU117" s="235" t="s">
        <v>91</v>
      </c>
      <c r="AV117" s="13" t="s">
        <v>89</v>
      </c>
      <c r="AW117" s="13" t="s">
        <v>42</v>
      </c>
      <c r="AX117" s="13" t="s">
        <v>82</v>
      </c>
      <c r="AY117" s="235" t="s">
        <v>133</v>
      </c>
    </row>
    <row r="118" s="14" customFormat="1">
      <c r="A118" s="14"/>
      <c r="B118" s="236"/>
      <c r="C118" s="237"/>
      <c r="D118" s="227" t="s">
        <v>144</v>
      </c>
      <c r="E118" s="238" t="s">
        <v>44</v>
      </c>
      <c r="F118" s="239" t="s">
        <v>169</v>
      </c>
      <c r="G118" s="237"/>
      <c r="H118" s="240">
        <v>120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144</v>
      </c>
      <c r="AU118" s="246" t="s">
        <v>91</v>
      </c>
      <c r="AV118" s="14" t="s">
        <v>91</v>
      </c>
      <c r="AW118" s="14" t="s">
        <v>42</v>
      </c>
      <c r="AX118" s="14" t="s">
        <v>89</v>
      </c>
      <c r="AY118" s="246" t="s">
        <v>133</v>
      </c>
    </row>
    <row r="119" s="2" customFormat="1" ht="24.15" customHeight="1">
      <c r="A119" s="41"/>
      <c r="B119" s="42"/>
      <c r="C119" s="247" t="s">
        <v>151</v>
      </c>
      <c r="D119" s="247" t="s">
        <v>170</v>
      </c>
      <c r="E119" s="248" t="s">
        <v>171</v>
      </c>
      <c r="F119" s="249" t="s">
        <v>172</v>
      </c>
      <c r="G119" s="250" t="s">
        <v>139</v>
      </c>
      <c r="H119" s="251">
        <v>132</v>
      </c>
      <c r="I119" s="252"/>
      <c r="J119" s="253">
        <f>ROUND(I119*H119,2)</f>
        <v>0</v>
      </c>
      <c r="K119" s="249" t="s">
        <v>140</v>
      </c>
      <c r="L119" s="254"/>
      <c r="M119" s="255" t="s">
        <v>44</v>
      </c>
      <c r="N119" s="256" t="s">
        <v>53</v>
      </c>
      <c r="O119" s="87"/>
      <c r="P119" s="216">
        <f>O119*H119</f>
        <v>0</v>
      </c>
      <c r="Q119" s="216">
        <v>0.019</v>
      </c>
      <c r="R119" s="216">
        <f>Q119*H119</f>
        <v>2.508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173</v>
      </c>
      <c r="AT119" s="218" t="s">
        <v>170</v>
      </c>
      <c r="AU119" s="218" t="s">
        <v>91</v>
      </c>
      <c r="AY119" s="19" t="s">
        <v>133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89</v>
      </c>
      <c r="BK119" s="219">
        <f>ROUND(I119*H119,2)</f>
        <v>0</v>
      </c>
      <c r="BL119" s="19" t="s">
        <v>134</v>
      </c>
      <c r="BM119" s="218" t="s">
        <v>174</v>
      </c>
    </row>
    <row r="120" s="13" customFormat="1">
      <c r="A120" s="13"/>
      <c r="B120" s="225"/>
      <c r="C120" s="226"/>
      <c r="D120" s="227" t="s">
        <v>144</v>
      </c>
      <c r="E120" s="228" t="s">
        <v>44</v>
      </c>
      <c r="F120" s="229" t="s">
        <v>145</v>
      </c>
      <c r="G120" s="226"/>
      <c r="H120" s="228" t="s">
        <v>44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144</v>
      </c>
      <c r="AU120" s="235" t="s">
        <v>91</v>
      </c>
      <c r="AV120" s="13" t="s">
        <v>89</v>
      </c>
      <c r="AW120" s="13" t="s">
        <v>42</v>
      </c>
      <c r="AX120" s="13" t="s">
        <v>82</v>
      </c>
      <c r="AY120" s="235" t="s">
        <v>133</v>
      </c>
    </row>
    <row r="121" s="14" customFormat="1">
      <c r="A121" s="14"/>
      <c r="B121" s="236"/>
      <c r="C121" s="237"/>
      <c r="D121" s="227" t="s">
        <v>144</v>
      </c>
      <c r="E121" s="238" t="s">
        <v>44</v>
      </c>
      <c r="F121" s="239" t="s">
        <v>169</v>
      </c>
      <c r="G121" s="237"/>
      <c r="H121" s="240">
        <v>120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144</v>
      </c>
      <c r="AU121" s="246" t="s">
        <v>91</v>
      </c>
      <c r="AV121" s="14" t="s">
        <v>91</v>
      </c>
      <c r="AW121" s="14" t="s">
        <v>42</v>
      </c>
      <c r="AX121" s="14" t="s">
        <v>89</v>
      </c>
      <c r="AY121" s="246" t="s">
        <v>133</v>
      </c>
    </row>
    <row r="122" s="14" customFormat="1">
      <c r="A122" s="14"/>
      <c r="B122" s="236"/>
      <c r="C122" s="237"/>
      <c r="D122" s="227" t="s">
        <v>144</v>
      </c>
      <c r="E122" s="237"/>
      <c r="F122" s="239" t="s">
        <v>175</v>
      </c>
      <c r="G122" s="237"/>
      <c r="H122" s="240">
        <v>132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144</v>
      </c>
      <c r="AU122" s="246" t="s">
        <v>91</v>
      </c>
      <c r="AV122" s="14" t="s">
        <v>91</v>
      </c>
      <c r="AW122" s="14" t="s">
        <v>4</v>
      </c>
      <c r="AX122" s="14" t="s">
        <v>89</v>
      </c>
      <c r="AY122" s="246" t="s">
        <v>133</v>
      </c>
    </row>
    <row r="123" s="2" customFormat="1" ht="55.5" customHeight="1">
      <c r="A123" s="41"/>
      <c r="B123" s="42"/>
      <c r="C123" s="207" t="s">
        <v>176</v>
      </c>
      <c r="D123" s="207" t="s">
        <v>136</v>
      </c>
      <c r="E123" s="208" t="s">
        <v>177</v>
      </c>
      <c r="F123" s="209" t="s">
        <v>178</v>
      </c>
      <c r="G123" s="210" t="s">
        <v>139</v>
      </c>
      <c r="H123" s="211">
        <v>120</v>
      </c>
      <c r="I123" s="212"/>
      <c r="J123" s="213">
        <f>ROUND(I123*H123,2)</f>
        <v>0</v>
      </c>
      <c r="K123" s="209" t="s">
        <v>140</v>
      </c>
      <c r="L123" s="47"/>
      <c r="M123" s="214" t="s">
        <v>44</v>
      </c>
      <c r="N123" s="215" t="s">
        <v>53</v>
      </c>
      <c r="O123" s="87"/>
      <c r="P123" s="216">
        <f>O123*H123</f>
        <v>0</v>
      </c>
      <c r="Q123" s="216">
        <v>8.0000000000000007E-05</v>
      </c>
      <c r="R123" s="216">
        <f>Q123*H123</f>
        <v>0.0096000000000000009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134</v>
      </c>
      <c r="AT123" s="218" t="s">
        <v>136</v>
      </c>
      <c r="AU123" s="218" t="s">
        <v>91</v>
      </c>
      <c r="AY123" s="19" t="s">
        <v>133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89</v>
      </c>
      <c r="BK123" s="219">
        <f>ROUND(I123*H123,2)</f>
        <v>0</v>
      </c>
      <c r="BL123" s="19" t="s">
        <v>134</v>
      </c>
      <c r="BM123" s="218" t="s">
        <v>179</v>
      </c>
    </row>
    <row r="124" s="2" customFormat="1">
      <c r="A124" s="41"/>
      <c r="B124" s="42"/>
      <c r="C124" s="43"/>
      <c r="D124" s="220" t="s">
        <v>142</v>
      </c>
      <c r="E124" s="43"/>
      <c r="F124" s="221" t="s">
        <v>180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142</v>
      </c>
      <c r="AU124" s="19" t="s">
        <v>91</v>
      </c>
    </row>
    <row r="125" s="13" customFormat="1">
      <c r="A125" s="13"/>
      <c r="B125" s="225"/>
      <c r="C125" s="226"/>
      <c r="D125" s="227" t="s">
        <v>144</v>
      </c>
      <c r="E125" s="228" t="s">
        <v>44</v>
      </c>
      <c r="F125" s="229" t="s">
        <v>145</v>
      </c>
      <c r="G125" s="226"/>
      <c r="H125" s="228" t="s">
        <v>44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144</v>
      </c>
      <c r="AU125" s="235" t="s">
        <v>91</v>
      </c>
      <c r="AV125" s="13" t="s">
        <v>89</v>
      </c>
      <c r="AW125" s="13" t="s">
        <v>42</v>
      </c>
      <c r="AX125" s="13" t="s">
        <v>82</v>
      </c>
      <c r="AY125" s="235" t="s">
        <v>133</v>
      </c>
    </row>
    <row r="126" s="14" customFormat="1">
      <c r="A126" s="14"/>
      <c r="B126" s="236"/>
      <c r="C126" s="237"/>
      <c r="D126" s="227" t="s">
        <v>144</v>
      </c>
      <c r="E126" s="238" t="s">
        <v>44</v>
      </c>
      <c r="F126" s="239" t="s">
        <v>169</v>
      </c>
      <c r="G126" s="237"/>
      <c r="H126" s="240">
        <v>120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144</v>
      </c>
      <c r="AU126" s="246" t="s">
        <v>91</v>
      </c>
      <c r="AV126" s="14" t="s">
        <v>91</v>
      </c>
      <c r="AW126" s="14" t="s">
        <v>42</v>
      </c>
      <c r="AX126" s="14" t="s">
        <v>89</v>
      </c>
      <c r="AY126" s="246" t="s">
        <v>133</v>
      </c>
    </row>
    <row r="127" s="2" customFormat="1" ht="24.15" customHeight="1">
      <c r="A127" s="41"/>
      <c r="B127" s="42"/>
      <c r="C127" s="207" t="s">
        <v>173</v>
      </c>
      <c r="D127" s="207" t="s">
        <v>136</v>
      </c>
      <c r="E127" s="208" t="s">
        <v>181</v>
      </c>
      <c r="F127" s="209" t="s">
        <v>182</v>
      </c>
      <c r="G127" s="210" t="s">
        <v>139</v>
      </c>
      <c r="H127" s="211">
        <v>120</v>
      </c>
      <c r="I127" s="212"/>
      <c r="J127" s="213">
        <f>ROUND(I127*H127,2)</f>
        <v>0</v>
      </c>
      <c r="K127" s="209" t="s">
        <v>140</v>
      </c>
      <c r="L127" s="47"/>
      <c r="M127" s="214" t="s">
        <v>44</v>
      </c>
      <c r="N127" s="215" t="s">
        <v>53</v>
      </c>
      <c r="O127" s="87"/>
      <c r="P127" s="216">
        <f>O127*H127</f>
        <v>0</v>
      </c>
      <c r="Q127" s="216">
        <v>0.00020000000000000001</v>
      </c>
      <c r="R127" s="216">
        <f>Q127*H127</f>
        <v>0.024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134</v>
      </c>
      <c r="AT127" s="218" t="s">
        <v>136</v>
      </c>
      <c r="AU127" s="218" t="s">
        <v>91</v>
      </c>
      <c r="AY127" s="19" t="s">
        <v>133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89</v>
      </c>
      <c r="BK127" s="219">
        <f>ROUND(I127*H127,2)</f>
        <v>0</v>
      </c>
      <c r="BL127" s="19" t="s">
        <v>134</v>
      </c>
      <c r="BM127" s="218" t="s">
        <v>183</v>
      </c>
    </row>
    <row r="128" s="2" customFormat="1">
      <c r="A128" s="41"/>
      <c r="B128" s="42"/>
      <c r="C128" s="43"/>
      <c r="D128" s="220" t="s">
        <v>142</v>
      </c>
      <c r="E128" s="43"/>
      <c r="F128" s="221" t="s">
        <v>184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142</v>
      </c>
      <c r="AU128" s="19" t="s">
        <v>91</v>
      </c>
    </row>
    <row r="129" s="13" customFormat="1">
      <c r="A129" s="13"/>
      <c r="B129" s="225"/>
      <c r="C129" s="226"/>
      <c r="D129" s="227" t="s">
        <v>144</v>
      </c>
      <c r="E129" s="228" t="s">
        <v>44</v>
      </c>
      <c r="F129" s="229" t="s">
        <v>145</v>
      </c>
      <c r="G129" s="226"/>
      <c r="H129" s="228" t="s">
        <v>44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144</v>
      </c>
      <c r="AU129" s="235" t="s">
        <v>91</v>
      </c>
      <c r="AV129" s="13" t="s">
        <v>89</v>
      </c>
      <c r="AW129" s="13" t="s">
        <v>42</v>
      </c>
      <c r="AX129" s="13" t="s">
        <v>82</v>
      </c>
      <c r="AY129" s="235" t="s">
        <v>133</v>
      </c>
    </row>
    <row r="130" s="14" customFormat="1">
      <c r="A130" s="14"/>
      <c r="B130" s="236"/>
      <c r="C130" s="237"/>
      <c r="D130" s="227" t="s">
        <v>144</v>
      </c>
      <c r="E130" s="238" t="s">
        <v>44</v>
      </c>
      <c r="F130" s="239" t="s">
        <v>169</v>
      </c>
      <c r="G130" s="237"/>
      <c r="H130" s="240">
        <v>120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144</v>
      </c>
      <c r="AU130" s="246" t="s">
        <v>91</v>
      </c>
      <c r="AV130" s="14" t="s">
        <v>91</v>
      </c>
      <c r="AW130" s="14" t="s">
        <v>42</v>
      </c>
      <c r="AX130" s="14" t="s">
        <v>89</v>
      </c>
      <c r="AY130" s="246" t="s">
        <v>133</v>
      </c>
    </row>
    <row r="131" s="2" customFormat="1" ht="24.15" customHeight="1">
      <c r="A131" s="41"/>
      <c r="B131" s="42"/>
      <c r="C131" s="207" t="s">
        <v>185</v>
      </c>
      <c r="D131" s="207" t="s">
        <v>136</v>
      </c>
      <c r="E131" s="208" t="s">
        <v>186</v>
      </c>
      <c r="F131" s="209" t="s">
        <v>187</v>
      </c>
      <c r="G131" s="210" t="s">
        <v>188</v>
      </c>
      <c r="H131" s="211">
        <v>40</v>
      </c>
      <c r="I131" s="212"/>
      <c r="J131" s="213">
        <f>ROUND(I131*H131,2)</f>
        <v>0</v>
      </c>
      <c r="K131" s="209" t="s">
        <v>140</v>
      </c>
      <c r="L131" s="47"/>
      <c r="M131" s="214" t="s">
        <v>44</v>
      </c>
      <c r="N131" s="215" t="s">
        <v>53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134</v>
      </c>
      <c r="AT131" s="218" t="s">
        <v>136</v>
      </c>
      <c r="AU131" s="218" t="s">
        <v>91</v>
      </c>
      <c r="AY131" s="19" t="s">
        <v>133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89</v>
      </c>
      <c r="BK131" s="219">
        <f>ROUND(I131*H131,2)</f>
        <v>0</v>
      </c>
      <c r="BL131" s="19" t="s">
        <v>134</v>
      </c>
      <c r="BM131" s="218" t="s">
        <v>189</v>
      </c>
    </row>
    <row r="132" s="2" customFormat="1">
      <c r="A132" s="41"/>
      <c r="B132" s="42"/>
      <c r="C132" s="43"/>
      <c r="D132" s="220" t="s">
        <v>142</v>
      </c>
      <c r="E132" s="43"/>
      <c r="F132" s="221" t="s">
        <v>190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142</v>
      </c>
      <c r="AU132" s="19" t="s">
        <v>91</v>
      </c>
    </row>
    <row r="133" s="13" customFormat="1">
      <c r="A133" s="13"/>
      <c r="B133" s="225"/>
      <c r="C133" s="226"/>
      <c r="D133" s="227" t="s">
        <v>144</v>
      </c>
      <c r="E133" s="228" t="s">
        <v>44</v>
      </c>
      <c r="F133" s="229" t="s">
        <v>145</v>
      </c>
      <c r="G133" s="226"/>
      <c r="H133" s="228" t="s">
        <v>44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144</v>
      </c>
      <c r="AU133" s="235" t="s">
        <v>91</v>
      </c>
      <c r="AV133" s="13" t="s">
        <v>89</v>
      </c>
      <c r="AW133" s="13" t="s">
        <v>42</v>
      </c>
      <c r="AX133" s="13" t="s">
        <v>82</v>
      </c>
      <c r="AY133" s="235" t="s">
        <v>133</v>
      </c>
    </row>
    <row r="134" s="14" customFormat="1">
      <c r="A134" s="14"/>
      <c r="B134" s="236"/>
      <c r="C134" s="237"/>
      <c r="D134" s="227" t="s">
        <v>144</v>
      </c>
      <c r="E134" s="238" t="s">
        <v>44</v>
      </c>
      <c r="F134" s="239" t="s">
        <v>191</v>
      </c>
      <c r="G134" s="237"/>
      <c r="H134" s="240">
        <v>40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144</v>
      </c>
      <c r="AU134" s="246" t="s">
        <v>91</v>
      </c>
      <c r="AV134" s="14" t="s">
        <v>91</v>
      </c>
      <c r="AW134" s="14" t="s">
        <v>42</v>
      </c>
      <c r="AX134" s="14" t="s">
        <v>89</v>
      </c>
      <c r="AY134" s="246" t="s">
        <v>133</v>
      </c>
    </row>
    <row r="135" s="2" customFormat="1" ht="21.75" customHeight="1">
      <c r="A135" s="41"/>
      <c r="B135" s="42"/>
      <c r="C135" s="247" t="s">
        <v>192</v>
      </c>
      <c r="D135" s="247" t="s">
        <v>170</v>
      </c>
      <c r="E135" s="248" t="s">
        <v>193</v>
      </c>
      <c r="F135" s="249" t="s">
        <v>194</v>
      </c>
      <c r="G135" s="250" t="s">
        <v>188</v>
      </c>
      <c r="H135" s="251">
        <v>42</v>
      </c>
      <c r="I135" s="252"/>
      <c r="J135" s="253">
        <f>ROUND(I135*H135,2)</f>
        <v>0</v>
      </c>
      <c r="K135" s="249" t="s">
        <v>140</v>
      </c>
      <c r="L135" s="254"/>
      <c r="M135" s="255" t="s">
        <v>44</v>
      </c>
      <c r="N135" s="256" t="s">
        <v>53</v>
      </c>
      <c r="O135" s="87"/>
      <c r="P135" s="216">
        <f>O135*H135</f>
        <v>0</v>
      </c>
      <c r="Q135" s="216">
        <v>0.00010000000000000001</v>
      </c>
      <c r="R135" s="216">
        <f>Q135*H135</f>
        <v>0.0042000000000000006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173</v>
      </c>
      <c r="AT135" s="218" t="s">
        <v>170</v>
      </c>
      <c r="AU135" s="218" t="s">
        <v>91</v>
      </c>
      <c r="AY135" s="19" t="s">
        <v>133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89</v>
      </c>
      <c r="BK135" s="219">
        <f>ROUND(I135*H135,2)</f>
        <v>0</v>
      </c>
      <c r="BL135" s="19" t="s">
        <v>134</v>
      </c>
      <c r="BM135" s="218" t="s">
        <v>195</v>
      </c>
    </row>
    <row r="136" s="13" customFormat="1">
      <c r="A136" s="13"/>
      <c r="B136" s="225"/>
      <c r="C136" s="226"/>
      <c r="D136" s="227" t="s">
        <v>144</v>
      </c>
      <c r="E136" s="228" t="s">
        <v>44</v>
      </c>
      <c r="F136" s="229" t="s">
        <v>145</v>
      </c>
      <c r="G136" s="226"/>
      <c r="H136" s="228" t="s">
        <v>44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144</v>
      </c>
      <c r="AU136" s="235" t="s">
        <v>91</v>
      </c>
      <c r="AV136" s="13" t="s">
        <v>89</v>
      </c>
      <c r="AW136" s="13" t="s">
        <v>42</v>
      </c>
      <c r="AX136" s="13" t="s">
        <v>82</v>
      </c>
      <c r="AY136" s="235" t="s">
        <v>133</v>
      </c>
    </row>
    <row r="137" s="14" customFormat="1">
      <c r="A137" s="14"/>
      <c r="B137" s="236"/>
      <c r="C137" s="237"/>
      <c r="D137" s="227" t="s">
        <v>144</v>
      </c>
      <c r="E137" s="238" t="s">
        <v>44</v>
      </c>
      <c r="F137" s="239" t="s">
        <v>191</v>
      </c>
      <c r="G137" s="237"/>
      <c r="H137" s="240">
        <v>40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144</v>
      </c>
      <c r="AU137" s="246" t="s">
        <v>91</v>
      </c>
      <c r="AV137" s="14" t="s">
        <v>91</v>
      </c>
      <c r="AW137" s="14" t="s">
        <v>42</v>
      </c>
      <c r="AX137" s="14" t="s">
        <v>89</v>
      </c>
      <c r="AY137" s="246" t="s">
        <v>133</v>
      </c>
    </row>
    <row r="138" s="14" customFormat="1">
      <c r="A138" s="14"/>
      <c r="B138" s="236"/>
      <c r="C138" s="237"/>
      <c r="D138" s="227" t="s">
        <v>144</v>
      </c>
      <c r="E138" s="237"/>
      <c r="F138" s="239" t="s">
        <v>196</v>
      </c>
      <c r="G138" s="237"/>
      <c r="H138" s="240">
        <v>42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144</v>
      </c>
      <c r="AU138" s="246" t="s">
        <v>91</v>
      </c>
      <c r="AV138" s="14" t="s">
        <v>91</v>
      </c>
      <c r="AW138" s="14" t="s">
        <v>4</v>
      </c>
      <c r="AX138" s="14" t="s">
        <v>89</v>
      </c>
      <c r="AY138" s="246" t="s">
        <v>133</v>
      </c>
    </row>
    <row r="139" s="2" customFormat="1" ht="37.8" customHeight="1">
      <c r="A139" s="41"/>
      <c r="B139" s="42"/>
      <c r="C139" s="207" t="s">
        <v>197</v>
      </c>
      <c r="D139" s="207" t="s">
        <v>136</v>
      </c>
      <c r="E139" s="208" t="s">
        <v>198</v>
      </c>
      <c r="F139" s="209" t="s">
        <v>199</v>
      </c>
      <c r="G139" s="210" t="s">
        <v>139</v>
      </c>
      <c r="H139" s="211">
        <v>120</v>
      </c>
      <c r="I139" s="212"/>
      <c r="J139" s="213">
        <f>ROUND(I139*H139,2)</f>
        <v>0</v>
      </c>
      <c r="K139" s="209" t="s">
        <v>140</v>
      </c>
      <c r="L139" s="47"/>
      <c r="M139" s="214" t="s">
        <v>44</v>
      </c>
      <c r="N139" s="215" t="s">
        <v>53</v>
      </c>
      <c r="O139" s="87"/>
      <c r="P139" s="216">
        <f>O139*H139</f>
        <v>0</v>
      </c>
      <c r="Q139" s="216">
        <v>0.0033800000000000002</v>
      </c>
      <c r="R139" s="216">
        <f>Q139*H139</f>
        <v>0.40560000000000002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134</v>
      </c>
      <c r="AT139" s="218" t="s">
        <v>136</v>
      </c>
      <c r="AU139" s="218" t="s">
        <v>91</v>
      </c>
      <c r="AY139" s="19" t="s">
        <v>133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89</v>
      </c>
      <c r="BK139" s="219">
        <f>ROUND(I139*H139,2)</f>
        <v>0</v>
      </c>
      <c r="BL139" s="19" t="s">
        <v>134</v>
      </c>
      <c r="BM139" s="218" t="s">
        <v>200</v>
      </c>
    </row>
    <row r="140" s="2" customFormat="1">
      <c r="A140" s="41"/>
      <c r="B140" s="42"/>
      <c r="C140" s="43"/>
      <c r="D140" s="220" t="s">
        <v>142</v>
      </c>
      <c r="E140" s="43"/>
      <c r="F140" s="221" t="s">
        <v>201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142</v>
      </c>
      <c r="AU140" s="19" t="s">
        <v>91</v>
      </c>
    </row>
    <row r="141" s="13" customFormat="1">
      <c r="A141" s="13"/>
      <c r="B141" s="225"/>
      <c r="C141" s="226"/>
      <c r="D141" s="227" t="s">
        <v>144</v>
      </c>
      <c r="E141" s="228" t="s">
        <v>44</v>
      </c>
      <c r="F141" s="229" t="s">
        <v>145</v>
      </c>
      <c r="G141" s="226"/>
      <c r="H141" s="228" t="s">
        <v>44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144</v>
      </c>
      <c r="AU141" s="235" t="s">
        <v>91</v>
      </c>
      <c r="AV141" s="13" t="s">
        <v>89</v>
      </c>
      <c r="AW141" s="13" t="s">
        <v>42</v>
      </c>
      <c r="AX141" s="13" t="s">
        <v>82</v>
      </c>
      <c r="AY141" s="235" t="s">
        <v>133</v>
      </c>
    </row>
    <row r="142" s="14" customFormat="1">
      <c r="A142" s="14"/>
      <c r="B142" s="236"/>
      <c r="C142" s="237"/>
      <c r="D142" s="227" t="s">
        <v>144</v>
      </c>
      <c r="E142" s="238" t="s">
        <v>44</v>
      </c>
      <c r="F142" s="239" t="s">
        <v>169</v>
      </c>
      <c r="G142" s="237"/>
      <c r="H142" s="240">
        <v>120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144</v>
      </c>
      <c r="AU142" s="246" t="s">
        <v>91</v>
      </c>
      <c r="AV142" s="14" t="s">
        <v>91</v>
      </c>
      <c r="AW142" s="14" t="s">
        <v>42</v>
      </c>
      <c r="AX142" s="14" t="s">
        <v>89</v>
      </c>
      <c r="AY142" s="246" t="s">
        <v>133</v>
      </c>
    </row>
    <row r="143" s="2" customFormat="1" ht="37.8" customHeight="1">
      <c r="A143" s="41"/>
      <c r="B143" s="42"/>
      <c r="C143" s="207" t="s">
        <v>8</v>
      </c>
      <c r="D143" s="207" t="s">
        <v>136</v>
      </c>
      <c r="E143" s="208" t="s">
        <v>202</v>
      </c>
      <c r="F143" s="209" t="s">
        <v>203</v>
      </c>
      <c r="G143" s="210" t="s">
        <v>139</v>
      </c>
      <c r="H143" s="211">
        <v>278</v>
      </c>
      <c r="I143" s="212"/>
      <c r="J143" s="213">
        <f>ROUND(I143*H143,2)</f>
        <v>0</v>
      </c>
      <c r="K143" s="209" t="s">
        <v>140</v>
      </c>
      <c r="L143" s="47"/>
      <c r="M143" s="214" t="s">
        <v>44</v>
      </c>
      <c r="N143" s="215" t="s">
        <v>53</v>
      </c>
      <c r="O143" s="87"/>
      <c r="P143" s="216">
        <f>O143*H143</f>
        <v>0</v>
      </c>
      <c r="Q143" s="216">
        <v>2.0000000000000002E-05</v>
      </c>
      <c r="R143" s="216">
        <f>Q143*H143</f>
        <v>0.0055600000000000007</v>
      </c>
      <c r="S143" s="216">
        <v>1.0000000000000001E-05</v>
      </c>
      <c r="T143" s="217">
        <f>S143*H143</f>
        <v>0.0027800000000000004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134</v>
      </c>
      <c r="AT143" s="218" t="s">
        <v>136</v>
      </c>
      <c r="AU143" s="218" t="s">
        <v>91</v>
      </c>
      <c r="AY143" s="19" t="s">
        <v>133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89</v>
      </c>
      <c r="BK143" s="219">
        <f>ROUND(I143*H143,2)</f>
        <v>0</v>
      </c>
      <c r="BL143" s="19" t="s">
        <v>134</v>
      </c>
      <c r="BM143" s="218" t="s">
        <v>204</v>
      </c>
    </row>
    <row r="144" s="2" customFormat="1">
      <c r="A144" s="41"/>
      <c r="B144" s="42"/>
      <c r="C144" s="43"/>
      <c r="D144" s="220" t="s">
        <v>142</v>
      </c>
      <c r="E144" s="43"/>
      <c r="F144" s="221" t="s">
        <v>205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142</v>
      </c>
      <c r="AU144" s="19" t="s">
        <v>91</v>
      </c>
    </row>
    <row r="145" s="13" customFormat="1">
      <c r="A145" s="13"/>
      <c r="B145" s="225"/>
      <c r="C145" s="226"/>
      <c r="D145" s="227" t="s">
        <v>144</v>
      </c>
      <c r="E145" s="228" t="s">
        <v>44</v>
      </c>
      <c r="F145" s="229" t="s">
        <v>145</v>
      </c>
      <c r="G145" s="226"/>
      <c r="H145" s="228" t="s">
        <v>44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144</v>
      </c>
      <c r="AU145" s="235" t="s">
        <v>91</v>
      </c>
      <c r="AV145" s="13" t="s">
        <v>89</v>
      </c>
      <c r="AW145" s="13" t="s">
        <v>42</v>
      </c>
      <c r="AX145" s="13" t="s">
        <v>82</v>
      </c>
      <c r="AY145" s="235" t="s">
        <v>133</v>
      </c>
    </row>
    <row r="146" s="14" customFormat="1">
      <c r="A146" s="14"/>
      <c r="B146" s="236"/>
      <c r="C146" s="237"/>
      <c r="D146" s="227" t="s">
        <v>144</v>
      </c>
      <c r="E146" s="238" t="s">
        <v>44</v>
      </c>
      <c r="F146" s="239" t="s">
        <v>206</v>
      </c>
      <c r="G146" s="237"/>
      <c r="H146" s="240">
        <v>278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144</v>
      </c>
      <c r="AU146" s="246" t="s">
        <v>91</v>
      </c>
      <c r="AV146" s="14" t="s">
        <v>91</v>
      </c>
      <c r="AW146" s="14" t="s">
        <v>42</v>
      </c>
      <c r="AX146" s="14" t="s">
        <v>89</v>
      </c>
      <c r="AY146" s="246" t="s">
        <v>133</v>
      </c>
    </row>
    <row r="147" s="2" customFormat="1" ht="24.15" customHeight="1">
      <c r="A147" s="41"/>
      <c r="B147" s="42"/>
      <c r="C147" s="207" t="s">
        <v>207</v>
      </c>
      <c r="D147" s="207" t="s">
        <v>136</v>
      </c>
      <c r="E147" s="208" t="s">
        <v>208</v>
      </c>
      <c r="F147" s="209" t="s">
        <v>209</v>
      </c>
      <c r="G147" s="210" t="s">
        <v>139</v>
      </c>
      <c r="H147" s="211">
        <v>584.5</v>
      </c>
      <c r="I147" s="212"/>
      <c r="J147" s="213">
        <f>ROUND(I147*H147,2)</f>
        <v>0</v>
      </c>
      <c r="K147" s="209" t="s">
        <v>140</v>
      </c>
      <c r="L147" s="47"/>
      <c r="M147" s="214" t="s">
        <v>44</v>
      </c>
      <c r="N147" s="215" t="s">
        <v>53</v>
      </c>
      <c r="O147" s="87"/>
      <c r="P147" s="216">
        <f>O147*H147</f>
        <v>0</v>
      </c>
      <c r="Q147" s="216">
        <v>0.00021000000000000001</v>
      </c>
      <c r="R147" s="216">
        <f>Q147*H147</f>
        <v>0.12274500000000001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134</v>
      </c>
      <c r="AT147" s="218" t="s">
        <v>136</v>
      </c>
      <c r="AU147" s="218" t="s">
        <v>91</v>
      </c>
      <c r="AY147" s="19" t="s">
        <v>133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89</v>
      </c>
      <c r="BK147" s="219">
        <f>ROUND(I147*H147,2)</f>
        <v>0</v>
      </c>
      <c r="BL147" s="19" t="s">
        <v>134</v>
      </c>
      <c r="BM147" s="218" t="s">
        <v>210</v>
      </c>
    </row>
    <row r="148" s="2" customFormat="1">
      <c r="A148" s="41"/>
      <c r="B148" s="42"/>
      <c r="C148" s="43"/>
      <c r="D148" s="220" t="s">
        <v>142</v>
      </c>
      <c r="E148" s="43"/>
      <c r="F148" s="221" t="s">
        <v>211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142</v>
      </c>
      <c r="AU148" s="19" t="s">
        <v>91</v>
      </c>
    </row>
    <row r="149" s="13" customFormat="1">
      <c r="A149" s="13"/>
      <c r="B149" s="225"/>
      <c r="C149" s="226"/>
      <c r="D149" s="227" t="s">
        <v>144</v>
      </c>
      <c r="E149" s="228" t="s">
        <v>44</v>
      </c>
      <c r="F149" s="229" t="s">
        <v>145</v>
      </c>
      <c r="G149" s="226"/>
      <c r="H149" s="228" t="s">
        <v>44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144</v>
      </c>
      <c r="AU149" s="235" t="s">
        <v>91</v>
      </c>
      <c r="AV149" s="13" t="s">
        <v>89</v>
      </c>
      <c r="AW149" s="13" t="s">
        <v>42</v>
      </c>
      <c r="AX149" s="13" t="s">
        <v>82</v>
      </c>
      <c r="AY149" s="235" t="s">
        <v>133</v>
      </c>
    </row>
    <row r="150" s="14" customFormat="1">
      <c r="A150" s="14"/>
      <c r="B150" s="236"/>
      <c r="C150" s="237"/>
      <c r="D150" s="227" t="s">
        <v>144</v>
      </c>
      <c r="E150" s="238" t="s">
        <v>44</v>
      </c>
      <c r="F150" s="239" t="s">
        <v>212</v>
      </c>
      <c r="G150" s="237"/>
      <c r="H150" s="240">
        <v>321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144</v>
      </c>
      <c r="AU150" s="246" t="s">
        <v>91</v>
      </c>
      <c r="AV150" s="14" t="s">
        <v>91</v>
      </c>
      <c r="AW150" s="14" t="s">
        <v>42</v>
      </c>
      <c r="AX150" s="14" t="s">
        <v>82</v>
      </c>
      <c r="AY150" s="246" t="s">
        <v>133</v>
      </c>
    </row>
    <row r="151" s="14" customFormat="1">
      <c r="A151" s="14"/>
      <c r="B151" s="236"/>
      <c r="C151" s="237"/>
      <c r="D151" s="227" t="s">
        <v>144</v>
      </c>
      <c r="E151" s="238" t="s">
        <v>44</v>
      </c>
      <c r="F151" s="239" t="s">
        <v>213</v>
      </c>
      <c r="G151" s="237"/>
      <c r="H151" s="240">
        <v>263.5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144</v>
      </c>
      <c r="AU151" s="246" t="s">
        <v>91</v>
      </c>
      <c r="AV151" s="14" t="s">
        <v>91</v>
      </c>
      <c r="AW151" s="14" t="s">
        <v>42</v>
      </c>
      <c r="AX151" s="14" t="s">
        <v>82</v>
      </c>
      <c r="AY151" s="246" t="s">
        <v>133</v>
      </c>
    </row>
    <row r="152" s="15" customFormat="1">
      <c r="A152" s="15"/>
      <c r="B152" s="257"/>
      <c r="C152" s="258"/>
      <c r="D152" s="227" t="s">
        <v>144</v>
      </c>
      <c r="E152" s="259" t="s">
        <v>44</v>
      </c>
      <c r="F152" s="260" t="s">
        <v>214</v>
      </c>
      <c r="G152" s="258"/>
      <c r="H152" s="261">
        <v>584.5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144</v>
      </c>
      <c r="AU152" s="267" t="s">
        <v>91</v>
      </c>
      <c r="AV152" s="15" t="s">
        <v>134</v>
      </c>
      <c r="AW152" s="15" t="s">
        <v>42</v>
      </c>
      <c r="AX152" s="15" t="s">
        <v>89</v>
      </c>
      <c r="AY152" s="267" t="s">
        <v>133</v>
      </c>
    </row>
    <row r="153" s="2" customFormat="1" ht="24.15" customHeight="1">
      <c r="A153" s="41"/>
      <c r="B153" s="42"/>
      <c r="C153" s="207" t="s">
        <v>215</v>
      </c>
      <c r="D153" s="207" t="s">
        <v>136</v>
      </c>
      <c r="E153" s="208" t="s">
        <v>216</v>
      </c>
      <c r="F153" s="209" t="s">
        <v>217</v>
      </c>
      <c r="G153" s="210" t="s">
        <v>139</v>
      </c>
      <c r="H153" s="211">
        <v>19.199999999999999</v>
      </c>
      <c r="I153" s="212"/>
      <c r="J153" s="213">
        <f>ROUND(I153*H153,2)</f>
        <v>0</v>
      </c>
      <c r="K153" s="209" t="s">
        <v>140</v>
      </c>
      <c r="L153" s="47"/>
      <c r="M153" s="214" t="s">
        <v>44</v>
      </c>
      <c r="N153" s="215" t="s">
        <v>53</v>
      </c>
      <c r="O153" s="87"/>
      <c r="P153" s="216">
        <f>O153*H153</f>
        <v>0</v>
      </c>
      <c r="Q153" s="216">
        <v>0.105</v>
      </c>
      <c r="R153" s="216">
        <f>Q153*H153</f>
        <v>2.016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134</v>
      </c>
      <c r="AT153" s="218" t="s">
        <v>136</v>
      </c>
      <c r="AU153" s="218" t="s">
        <v>91</v>
      </c>
      <c r="AY153" s="19" t="s">
        <v>133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89</v>
      </c>
      <c r="BK153" s="219">
        <f>ROUND(I153*H153,2)</f>
        <v>0</v>
      </c>
      <c r="BL153" s="19" t="s">
        <v>134</v>
      </c>
      <c r="BM153" s="218" t="s">
        <v>218</v>
      </c>
    </row>
    <row r="154" s="2" customFormat="1">
      <c r="A154" s="41"/>
      <c r="B154" s="42"/>
      <c r="C154" s="43"/>
      <c r="D154" s="220" t="s">
        <v>142</v>
      </c>
      <c r="E154" s="43"/>
      <c r="F154" s="221" t="s">
        <v>219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142</v>
      </c>
      <c r="AU154" s="19" t="s">
        <v>91</v>
      </c>
    </row>
    <row r="155" s="13" customFormat="1">
      <c r="A155" s="13"/>
      <c r="B155" s="225"/>
      <c r="C155" s="226"/>
      <c r="D155" s="227" t="s">
        <v>144</v>
      </c>
      <c r="E155" s="228" t="s">
        <v>44</v>
      </c>
      <c r="F155" s="229" t="s">
        <v>145</v>
      </c>
      <c r="G155" s="226"/>
      <c r="H155" s="228" t="s">
        <v>44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144</v>
      </c>
      <c r="AU155" s="235" t="s">
        <v>91</v>
      </c>
      <c r="AV155" s="13" t="s">
        <v>89</v>
      </c>
      <c r="AW155" s="13" t="s">
        <v>42</v>
      </c>
      <c r="AX155" s="13" t="s">
        <v>82</v>
      </c>
      <c r="AY155" s="235" t="s">
        <v>133</v>
      </c>
    </row>
    <row r="156" s="14" customFormat="1">
      <c r="A156" s="14"/>
      <c r="B156" s="236"/>
      <c r="C156" s="237"/>
      <c r="D156" s="227" t="s">
        <v>144</v>
      </c>
      <c r="E156" s="238" t="s">
        <v>44</v>
      </c>
      <c r="F156" s="239" t="s">
        <v>220</v>
      </c>
      <c r="G156" s="237"/>
      <c r="H156" s="240">
        <v>19.199999999999999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144</v>
      </c>
      <c r="AU156" s="246" t="s">
        <v>91</v>
      </c>
      <c r="AV156" s="14" t="s">
        <v>91</v>
      </c>
      <c r="AW156" s="14" t="s">
        <v>42</v>
      </c>
      <c r="AX156" s="14" t="s">
        <v>89</v>
      </c>
      <c r="AY156" s="246" t="s">
        <v>133</v>
      </c>
    </row>
    <row r="157" s="2" customFormat="1" ht="37.8" customHeight="1">
      <c r="A157" s="41"/>
      <c r="B157" s="42"/>
      <c r="C157" s="207" t="s">
        <v>221</v>
      </c>
      <c r="D157" s="207" t="s">
        <v>136</v>
      </c>
      <c r="E157" s="208" t="s">
        <v>222</v>
      </c>
      <c r="F157" s="209" t="s">
        <v>223</v>
      </c>
      <c r="G157" s="210" t="s">
        <v>188</v>
      </c>
      <c r="H157" s="211">
        <v>52</v>
      </c>
      <c r="I157" s="212"/>
      <c r="J157" s="213">
        <f>ROUND(I157*H157,2)</f>
        <v>0</v>
      </c>
      <c r="K157" s="209" t="s">
        <v>140</v>
      </c>
      <c r="L157" s="47"/>
      <c r="M157" s="214" t="s">
        <v>44</v>
      </c>
      <c r="N157" s="215" t="s">
        <v>53</v>
      </c>
      <c r="O157" s="87"/>
      <c r="P157" s="216">
        <f>O157*H157</f>
        <v>0</v>
      </c>
      <c r="Q157" s="216">
        <v>2.0000000000000002E-05</v>
      </c>
      <c r="R157" s="216">
        <f>Q157*H157</f>
        <v>0.0010400000000000001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134</v>
      </c>
      <c r="AT157" s="218" t="s">
        <v>136</v>
      </c>
      <c r="AU157" s="218" t="s">
        <v>91</v>
      </c>
      <c r="AY157" s="19" t="s">
        <v>133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89</v>
      </c>
      <c r="BK157" s="219">
        <f>ROUND(I157*H157,2)</f>
        <v>0</v>
      </c>
      <c r="BL157" s="19" t="s">
        <v>134</v>
      </c>
      <c r="BM157" s="218" t="s">
        <v>224</v>
      </c>
    </row>
    <row r="158" s="2" customFormat="1">
      <c r="A158" s="41"/>
      <c r="B158" s="42"/>
      <c r="C158" s="43"/>
      <c r="D158" s="220" t="s">
        <v>142</v>
      </c>
      <c r="E158" s="43"/>
      <c r="F158" s="221" t="s">
        <v>225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142</v>
      </c>
      <c r="AU158" s="19" t="s">
        <v>91</v>
      </c>
    </row>
    <row r="159" s="13" customFormat="1">
      <c r="A159" s="13"/>
      <c r="B159" s="225"/>
      <c r="C159" s="226"/>
      <c r="D159" s="227" t="s">
        <v>144</v>
      </c>
      <c r="E159" s="228" t="s">
        <v>44</v>
      </c>
      <c r="F159" s="229" t="s">
        <v>145</v>
      </c>
      <c r="G159" s="226"/>
      <c r="H159" s="228" t="s">
        <v>44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144</v>
      </c>
      <c r="AU159" s="235" t="s">
        <v>91</v>
      </c>
      <c r="AV159" s="13" t="s">
        <v>89</v>
      </c>
      <c r="AW159" s="13" t="s">
        <v>42</v>
      </c>
      <c r="AX159" s="13" t="s">
        <v>82</v>
      </c>
      <c r="AY159" s="235" t="s">
        <v>133</v>
      </c>
    </row>
    <row r="160" s="14" customFormat="1">
      <c r="A160" s="14"/>
      <c r="B160" s="236"/>
      <c r="C160" s="237"/>
      <c r="D160" s="227" t="s">
        <v>144</v>
      </c>
      <c r="E160" s="238" t="s">
        <v>44</v>
      </c>
      <c r="F160" s="239" t="s">
        <v>226</v>
      </c>
      <c r="G160" s="237"/>
      <c r="H160" s="240">
        <v>52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144</v>
      </c>
      <c r="AU160" s="246" t="s">
        <v>91</v>
      </c>
      <c r="AV160" s="14" t="s">
        <v>91</v>
      </c>
      <c r="AW160" s="14" t="s">
        <v>42</v>
      </c>
      <c r="AX160" s="14" t="s">
        <v>89</v>
      </c>
      <c r="AY160" s="246" t="s">
        <v>133</v>
      </c>
    </row>
    <row r="161" s="2" customFormat="1" ht="37.8" customHeight="1">
      <c r="A161" s="41"/>
      <c r="B161" s="42"/>
      <c r="C161" s="207" t="s">
        <v>227</v>
      </c>
      <c r="D161" s="207" t="s">
        <v>136</v>
      </c>
      <c r="E161" s="208" t="s">
        <v>228</v>
      </c>
      <c r="F161" s="209" t="s">
        <v>229</v>
      </c>
      <c r="G161" s="210" t="s">
        <v>230</v>
      </c>
      <c r="H161" s="211">
        <v>2</v>
      </c>
      <c r="I161" s="212"/>
      <c r="J161" s="213">
        <f>ROUND(I161*H161,2)</f>
        <v>0</v>
      </c>
      <c r="K161" s="209" t="s">
        <v>140</v>
      </c>
      <c r="L161" s="47"/>
      <c r="M161" s="214" t="s">
        <v>44</v>
      </c>
      <c r="N161" s="215" t="s">
        <v>53</v>
      </c>
      <c r="O161" s="87"/>
      <c r="P161" s="216">
        <f>O161*H161</f>
        <v>0</v>
      </c>
      <c r="Q161" s="216">
        <v>1.837</v>
      </c>
      <c r="R161" s="216">
        <f>Q161*H161</f>
        <v>3.6739999999999999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134</v>
      </c>
      <c r="AT161" s="218" t="s">
        <v>136</v>
      </c>
      <c r="AU161" s="218" t="s">
        <v>91</v>
      </c>
      <c r="AY161" s="19" t="s">
        <v>133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89</v>
      </c>
      <c r="BK161" s="219">
        <f>ROUND(I161*H161,2)</f>
        <v>0</v>
      </c>
      <c r="BL161" s="19" t="s">
        <v>134</v>
      </c>
      <c r="BM161" s="218" t="s">
        <v>231</v>
      </c>
    </row>
    <row r="162" s="2" customFormat="1">
      <c r="A162" s="41"/>
      <c r="B162" s="42"/>
      <c r="C162" s="43"/>
      <c r="D162" s="220" t="s">
        <v>142</v>
      </c>
      <c r="E162" s="43"/>
      <c r="F162" s="221" t="s">
        <v>232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142</v>
      </c>
      <c r="AU162" s="19" t="s">
        <v>91</v>
      </c>
    </row>
    <row r="163" s="13" customFormat="1">
      <c r="A163" s="13"/>
      <c r="B163" s="225"/>
      <c r="C163" s="226"/>
      <c r="D163" s="227" t="s">
        <v>144</v>
      </c>
      <c r="E163" s="228" t="s">
        <v>44</v>
      </c>
      <c r="F163" s="229" t="s">
        <v>145</v>
      </c>
      <c r="G163" s="226"/>
      <c r="H163" s="228" t="s">
        <v>44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144</v>
      </c>
      <c r="AU163" s="235" t="s">
        <v>91</v>
      </c>
      <c r="AV163" s="13" t="s">
        <v>89</v>
      </c>
      <c r="AW163" s="13" t="s">
        <v>42</v>
      </c>
      <c r="AX163" s="13" t="s">
        <v>82</v>
      </c>
      <c r="AY163" s="235" t="s">
        <v>133</v>
      </c>
    </row>
    <row r="164" s="14" customFormat="1">
      <c r="A164" s="14"/>
      <c r="B164" s="236"/>
      <c r="C164" s="237"/>
      <c r="D164" s="227" t="s">
        <v>144</v>
      </c>
      <c r="E164" s="238" t="s">
        <v>44</v>
      </c>
      <c r="F164" s="239" t="s">
        <v>233</v>
      </c>
      <c r="G164" s="237"/>
      <c r="H164" s="240">
        <v>2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144</v>
      </c>
      <c r="AU164" s="246" t="s">
        <v>91</v>
      </c>
      <c r="AV164" s="14" t="s">
        <v>91</v>
      </c>
      <c r="AW164" s="14" t="s">
        <v>42</v>
      </c>
      <c r="AX164" s="14" t="s">
        <v>89</v>
      </c>
      <c r="AY164" s="246" t="s">
        <v>133</v>
      </c>
    </row>
    <row r="165" s="12" customFormat="1" ht="22.8" customHeight="1">
      <c r="A165" s="12"/>
      <c r="B165" s="191"/>
      <c r="C165" s="192"/>
      <c r="D165" s="193" t="s">
        <v>81</v>
      </c>
      <c r="E165" s="205" t="s">
        <v>185</v>
      </c>
      <c r="F165" s="205" t="s">
        <v>234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SUM(P166:P312)</f>
        <v>0</v>
      </c>
      <c r="Q165" s="199"/>
      <c r="R165" s="200">
        <f>SUM(R166:R312)</f>
        <v>283.93942070000003</v>
      </c>
      <c r="S165" s="199"/>
      <c r="T165" s="201">
        <f>SUM(T166:T312)</f>
        <v>166.42386999999999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89</v>
      </c>
      <c r="AT165" s="203" t="s">
        <v>81</v>
      </c>
      <c r="AU165" s="203" t="s">
        <v>89</v>
      </c>
      <c r="AY165" s="202" t="s">
        <v>133</v>
      </c>
      <c r="BK165" s="204">
        <f>SUM(BK166:BK312)</f>
        <v>0</v>
      </c>
    </row>
    <row r="166" s="2" customFormat="1" ht="44.25" customHeight="1">
      <c r="A166" s="41"/>
      <c r="B166" s="42"/>
      <c r="C166" s="207" t="s">
        <v>235</v>
      </c>
      <c r="D166" s="207" t="s">
        <v>136</v>
      </c>
      <c r="E166" s="208" t="s">
        <v>236</v>
      </c>
      <c r="F166" s="209" t="s">
        <v>237</v>
      </c>
      <c r="G166" s="210" t="s">
        <v>139</v>
      </c>
      <c r="H166" s="211">
        <v>800</v>
      </c>
      <c r="I166" s="212"/>
      <c r="J166" s="213">
        <f>ROUND(I166*H166,2)</f>
        <v>0</v>
      </c>
      <c r="K166" s="209" t="s">
        <v>140</v>
      </c>
      <c r="L166" s="47"/>
      <c r="M166" s="214" t="s">
        <v>44</v>
      </c>
      <c r="N166" s="215" t="s">
        <v>53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227</v>
      </c>
      <c r="AT166" s="218" t="s">
        <v>136</v>
      </c>
      <c r="AU166" s="218" t="s">
        <v>91</v>
      </c>
      <c r="AY166" s="19" t="s">
        <v>133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89</v>
      </c>
      <c r="BK166" s="219">
        <f>ROUND(I166*H166,2)</f>
        <v>0</v>
      </c>
      <c r="BL166" s="19" t="s">
        <v>227</v>
      </c>
      <c r="BM166" s="218" t="s">
        <v>238</v>
      </c>
    </row>
    <row r="167" s="2" customFormat="1">
      <c r="A167" s="41"/>
      <c r="B167" s="42"/>
      <c r="C167" s="43"/>
      <c r="D167" s="220" t="s">
        <v>142</v>
      </c>
      <c r="E167" s="43"/>
      <c r="F167" s="221" t="s">
        <v>239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142</v>
      </c>
      <c r="AU167" s="19" t="s">
        <v>91</v>
      </c>
    </row>
    <row r="168" s="13" customFormat="1">
      <c r="A168" s="13"/>
      <c r="B168" s="225"/>
      <c r="C168" s="226"/>
      <c r="D168" s="227" t="s">
        <v>144</v>
      </c>
      <c r="E168" s="228" t="s">
        <v>44</v>
      </c>
      <c r="F168" s="229" t="s">
        <v>145</v>
      </c>
      <c r="G168" s="226"/>
      <c r="H168" s="228" t="s">
        <v>44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144</v>
      </c>
      <c r="AU168" s="235" t="s">
        <v>91</v>
      </c>
      <c r="AV168" s="13" t="s">
        <v>89</v>
      </c>
      <c r="AW168" s="13" t="s">
        <v>42</v>
      </c>
      <c r="AX168" s="13" t="s">
        <v>82</v>
      </c>
      <c r="AY168" s="235" t="s">
        <v>133</v>
      </c>
    </row>
    <row r="169" s="14" customFormat="1">
      <c r="A169" s="14"/>
      <c r="B169" s="236"/>
      <c r="C169" s="237"/>
      <c r="D169" s="227" t="s">
        <v>144</v>
      </c>
      <c r="E169" s="238" t="s">
        <v>44</v>
      </c>
      <c r="F169" s="239" t="s">
        <v>240</v>
      </c>
      <c r="G169" s="237"/>
      <c r="H169" s="240">
        <v>800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144</v>
      </c>
      <c r="AU169" s="246" t="s">
        <v>91</v>
      </c>
      <c r="AV169" s="14" t="s">
        <v>91</v>
      </c>
      <c r="AW169" s="14" t="s">
        <v>42</v>
      </c>
      <c r="AX169" s="14" t="s">
        <v>89</v>
      </c>
      <c r="AY169" s="246" t="s">
        <v>133</v>
      </c>
    </row>
    <row r="170" s="2" customFormat="1" ht="49.05" customHeight="1">
      <c r="A170" s="41"/>
      <c r="B170" s="42"/>
      <c r="C170" s="207" t="s">
        <v>241</v>
      </c>
      <c r="D170" s="207" t="s">
        <v>136</v>
      </c>
      <c r="E170" s="208" t="s">
        <v>242</v>
      </c>
      <c r="F170" s="209" t="s">
        <v>243</v>
      </c>
      <c r="G170" s="210" t="s">
        <v>139</v>
      </c>
      <c r="H170" s="211">
        <v>16000</v>
      </c>
      <c r="I170" s="212"/>
      <c r="J170" s="213">
        <f>ROUND(I170*H170,2)</f>
        <v>0</v>
      </c>
      <c r="K170" s="209" t="s">
        <v>140</v>
      </c>
      <c r="L170" s="47"/>
      <c r="M170" s="214" t="s">
        <v>44</v>
      </c>
      <c r="N170" s="215" t="s">
        <v>53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134</v>
      </c>
      <c r="AT170" s="218" t="s">
        <v>136</v>
      </c>
      <c r="AU170" s="218" t="s">
        <v>91</v>
      </c>
      <c r="AY170" s="19" t="s">
        <v>133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89</v>
      </c>
      <c r="BK170" s="219">
        <f>ROUND(I170*H170,2)</f>
        <v>0</v>
      </c>
      <c r="BL170" s="19" t="s">
        <v>134</v>
      </c>
      <c r="BM170" s="218" t="s">
        <v>244</v>
      </c>
    </row>
    <row r="171" s="2" customFormat="1">
      <c r="A171" s="41"/>
      <c r="B171" s="42"/>
      <c r="C171" s="43"/>
      <c r="D171" s="220" t="s">
        <v>142</v>
      </c>
      <c r="E171" s="43"/>
      <c r="F171" s="221" t="s">
        <v>245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142</v>
      </c>
      <c r="AU171" s="19" t="s">
        <v>91</v>
      </c>
    </row>
    <row r="172" s="13" customFormat="1">
      <c r="A172" s="13"/>
      <c r="B172" s="225"/>
      <c r="C172" s="226"/>
      <c r="D172" s="227" t="s">
        <v>144</v>
      </c>
      <c r="E172" s="228" t="s">
        <v>44</v>
      </c>
      <c r="F172" s="229" t="s">
        <v>145</v>
      </c>
      <c r="G172" s="226"/>
      <c r="H172" s="228" t="s">
        <v>44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144</v>
      </c>
      <c r="AU172" s="235" t="s">
        <v>91</v>
      </c>
      <c r="AV172" s="13" t="s">
        <v>89</v>
      </c>
      <c r="AW172" s="13" t="s">
        <v>42</v>
      </c>
      <c r="AX172" s="13" t="s">
        <v>82</v>
      </c>
      <c r="AY172" s="235" t="s">
        <v>133</v>
      </c>
    </row>
    <row r="173" s="14" customFormat="1">
      <c r="A173" s="14"/>
      <c r="B173" s="236"/>
      <c r="C173" s="237"/>
      <c r="D173" s="227" t="s">
        <v>144</v>
      </c>
      <c r="E173" s="238" t="s">
        <v>44</v>
      </c>
      <c r="F173" s="239" t="s">
        <v>240</v>
      </c>
      <c r="G173" s="237"/>
      <c r="H173" s="240">
        <v>800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144</v>
      </c>
      <c r="AU173" s="246" t="s">
        <v>91</v>
      </c>
      <c r="AV173" s="14" t="s">
        <v>91</v>
      </c>
      <c r="AW173" s="14" t="s">
        <v>42</v>
      </c>
      <c r="AX173" s="14" t="s">
        <v>89</v>
      </c>
      <c r="AY173" s="246" t="s">
        <v>133</v>
      </c>
    </row>
    <row r="174" s="14" customFormat="1">
      <c r="A174" s="14"/>
      <c r="B174" s="236"/>
      <c r="C174" s="237"/>
      <c r="D174" s="227" t="s">
        <v>144</v>
      </c>
      <c r="E174" s="237"/>
      <c r="F174" s="239" t="s">
        <v>246</v>
      </c>
      <c r="G174" s="237"/>
      <c r="H174" s="240">
        <v>16000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144</v>
      </c>
      <c r="AU174" s="246" t="s">
        <v>91</v>
      </c>
      <c r="AV174" s="14" t="s">
        <v>91</v>
      </c>
      <c r="AW174" s="14" t="s">
        <v>4</v>
      </c>
      <c r="AX174" s="14" t="s">
        <v>89</v>
      </c>
      <c r="AY174" s="246" t="s">
        <v>133</v>
      </c>
    </row>
    <row r="175" s="2" customFormat="1" ht="44.25" customHeight="1">
      <c r="A175" s="41"/>
      <c r="B175" s="42"/>
      <c r="C175" s="207" t="s">
        <v>247</v>
      </c>
      <c r="D175" s="207" t="s">
        <v>136</v>
      </c>
      <c r="E175" s="208" t="s">
        <v>248</v>
      </c>
      <c r="F175" s="209" t="s">
        <v>249</v>
      </c>
      <c r="G175" s="210" t="s">
        <v>139</v>
      </c>
      <c r="H175" s="211">
        <v>800</v>
      </c>
      <c r="I175" s="212"/>
      <c r="J175" s="213">
        <f>ROUND(I175*H175,2)</f>
        <v>0</v>
      </c>
      <c r="K175" s="209" t="s">
        <v>140</v>
      </c>
      <c r="L175" s="47"/>
      <c r="M175" s="214" t="s">
        <v>44</v>
      </c>
      <c r="N175" s="215" t="s">
        <v>53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134</v>
      </c>
      <c r="AT175" s="218" t="s">
        <v>136</v>
      </c>
      <c r="AU175" s="218" t="s">
        <v>91</v>
      </c>
      <c r="AY175" s="19" t="s">
        <v>133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89</v>
      </c>
      <c r="BK175" s="219">
        <f>ROUND(I175*H175,2)</f>
        <v>0</v>
      </c>
      <c r="BL175" s="19" t="s">
        <v>134</v>
      </c>
      <c r="BM175" s="218" t="s">
        <v>250</v>
      </c>
    </row>
    <row r="176" s="2" customFormat="1">
      <c r="A176" s="41"/>
      <c r="B176" s="42"/>
      <c r="C176" s="43"/>
      <c r="D176" s="220" t="s">
        <v>142</v>
      </c>
      <c r="E176" s="43"/>
      <c r="F176" s="221" t="s">
        <v>251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142</v>
      </c>
      <c r="AU176" s="19" t="s">
        <v>91</v>
      </c>
    </row>
    <row r="177" s="13" customFormat="1">
      <c r="A177" s="13"/>
      <c r="B177" s="225"/>
      <c r="C177" s="226"/>
      <c r="D177" s="227" t="s">
        <v>144</v>
      </c>
      <c r="E177" s="228" t="s">
        <v>44</v>
      </c>
      <c r="F177" s="229" t="s">
        <v>145</v>
      </c>
      <c r="G177" s="226"/>
      <c r="H177" s="228" t="s">
        <v>44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144</v>
      </c>
      <c r="AU177" s="235" t="s">
        <v>91</v>
      </c>
      <c r="AV177" s="13" t="s">
        <v>89</v>
      </c>
      <c r="AW177" s="13" t="s">
        <v>42</v>
      </c>
      <c r="AX177" s="13" t="s">
        <v>82</v>
      </c>
      <c r="AY177" s="235" t="s">
        <v>133</v>
      </c>
    </row>
    <row r="178" s="14" customFormat="1">
      <c r="A178" s="14"/>
      <c r="B178" s="236"/>
      <c r="C178" s="237"/>
      <c r="D178" s="227" t="s">
        <v>144</v>
      </c>
      <c r="E178" s="238" t="s">
        <v>44</v>
      </c>
      <c r="F178" s="239" t="s">
        <v>240</v>
      </c>
      <c r="G178" s="237"/>
      <c r="H178" s="240">
        <v>800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144</v>
      </c>
      <c r="AU178" s="246" t="s">
        <v>91</v>
      </c>
      <c r="AV178" s="14" t="s">
        <v>91</v>
      </c>
      <c r="AW178" s="14" t="s">
        <v>42</v>
      </c>
      <c r="AX178" s="14" t="s">
        <v>89</v>
      </c>
      <c r="AY178" s="246" t="s">
        <v>133</v>
      </c>
    </row>
    <row r="179" s="2" customFormat="1" ht="24.15" customHeight="1">
      <c r="A179" s="41"/>
      <c r="B179" s="42"/>
      <c r="C179" s="207" t="s">
        <v>252</v>
      </c>
      <c r="D179" s="207" t="s">
        <v>136</v>
      </c>
      <c r="E179" s="208" t="s">
        <v>253</v>
      </c>
      <c r="F179" s="209" t="s">
        <v>254</v>
      </c>
      <c r="G179" s="210" t="s">
        <v>139</v>
      </c>
      <c r="H179" s="211">
        <v>800</v>
      </c>
      <c r="I179" s="212"/>
      <c r="J179" s="213">
        <f>ROUND(I179*H179,2)</f>
        <v>0</v>
      </c>
      <c r="K179" s="209" t="s">
        <v>140</v>
      </c>
      <c r="L179" s="47"/>
      <c r="M179" s="214" t="s">
        <v>44</v>
      </c>
      <c r="N179" s="215" t="s">
        <v>53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134</v>
      </c>
      <c r="AT179" s="218" t="s">
        <v>136</v>
      </c>
      <c r="AU179" s="218" t="s">
        <v>91</v>
      </c>
      <c r="AY179" s="19" t="s">
        <v>133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89</v>
      </c>
      <c r="BK179" s="219">
        <f>ROUND(I179*H179,2)</f>
        <v>0</v>
      </c>
      <c r="BL179" s="19" t="s">
        <v>134</v>
      </c>
      <c r="BM179" s="218" t="s">
        <v>255</v>
      </c>
    </row>
    <row r="180" s="2" customFormat="1">
      <c r="A180" s="41"/>
      <c r="B180" s="42"/>
      <c r="C180" s="43"/>
      <c r="D180" s="220" t="s">
        <v>142</v>
      </c>
      <c r="E180" s="43"/>
      <c r="F180" s="221" t="s">
        <v>256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142</v>
      </c>
      <c r="AU180" s="19" t="s">
        <v>91</v>
      </c>
    </row>
    <row r="181" s="13" customFormat="1">
      <c r="A181" s="13"/>
      <c r="B181" s="225"/>
      <c r="C181" s="226"/>
      <c r="D181" s="227" t="s">
        <v>144</v>
      </c>
      <c r="E181" s="228" t="s">
        <v>44</v>
      </c>
      <c r="F181" s="229" t="s">
        <v>145</v>
      </c>
      <c r="G181" s="226"/>
      <c r="H181" s="228" t="s">
        <v>44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144</v>
      </c>
      <c r="AU181" s="235" t="s">
        <v>91</v>
      </c>
      <c r="AV181" s="13" t="s">
        <v>89</v>
      </c>
      <c r="AW181" s="13" t="s">
        <v>42</v>
      </c>
      <c r="AX181" s="13" t="s">
        <v>82</v>
      </c>
      <c r="AY181" s="235" t="s">
        <v>133</v>
      </c>
    </row>
    <row r="182" s="14" customFormat="1">
      <c r="A182" s="14"/>
      <c r="B182" s="236"/>
      <c r="C182" s="237"/>
      <c r="D182" s="227" t="s">
        <v>144</v>
      </c>
      <c r="E182" s="238" t="s">
        <v>44</v>
      </c>
      <c r="F182" s="239" t="s">
        <v>240</v>
      </c>
      <c r="G182" s="237"/>
      <c r="H182" s="240">
        <v>800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144</v>
      </c>
      <c r="AU182" s="246" t="s">
        <v>91</v>
      </c>
      <c r="AV182" s="14" t="s">
        <v>91</v>
      </c>
      <c r="AW182" s="14" t="s">
        <v>42</v>
      </c>
      <c r="AX182" s="14" t="s">
        <v>89</v>
      </c>
      <c r="AY182" s="246" t="s">
        <v>133</v>
      </c>
    </row>
    <row r="183" s="2" customFormat="1" ht="33" customHeight="1">
      <c r="A183" s="41"/>
      <c r="B183" s="42"/>
      <c r="C183" s="207" t="s">
        <v>7</v>
      </c>
      <c r="D183" s="207" t="s">
        <v>136</v>
      </c>
      <c r="E183" s="208" t="s">
        <v>257</v>
      </c>
      <c r="F183" s="209" t="s">
        <v>258</v>
      </c>
      <c r="G183" s="210" t="s">
        <v>139</v>
      </c>
      <c r="H183" s="211">
        <v>16000</v>
      </c>
      <c r="I183" s="212"/>
      <c r="J183" s="213">
        <f>ROUND(I183*H183,2)</f>
        <v>0</v>
      </c>
      <c r="K183" s="209" t="s">
        <v>140</v>
      </c>
      <c r="L183" s="47"/>
      <c r="M183" s="214" t="s">
        <v>44</v>
      </c>
      <c r="N183" s="215" t="s">
        <v>53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134</v>
      </c>
      <c r="AT183" s="218" t="s">
        <v>136</v>
      </c>
      <c r="AU183" s="218" t="s">
        <v>91</v>
      </c>
      <c r="AY183" s="19" t="s">
        <v>133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89</v>
      </c>
      <c r="BK183" s="219">
        <f>ROUND(I183*H183,2)</f>
        <v>0</v>
      </c>
      <c r="BL183" s="19" t="s">
        <v>134</v>
      </c>
      <c r="BM183" s="218" t="s">
        <v>259</v>
      </c>
    </row>
    <row r="184" s="2" customFormat="1">
      <c r="A184" s="41"/>
      <c r="B184" s="42"/>
      <c r="C184" s="43"/>
      <c r="D184" s="220" t="s">
        <v>142</v>
      </c>
      <c r="E184" s="43"/>
      <c r="F184" s="221" t="s">
        <v>260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142</v>
      </c>
      <c r="AU184" s="19" t="s">
        <v>91</v>
      </c>
    </row>
    <row r="185" s="13" customFormat="1">
      <c r="A185" s="13"/>
      <c r="B185" s="225"/>
      <c r="C185" s="226"/>
      <c r="D185" s="227" t="s">
        <v>144</v>
      </c>
      <c r="E185" s="228" t="s">
        <v>44</v>
      </c>
      <c r="F185" s="229" t="s">
        <v>145</v>
      </c>
      <c r="G185" s="226"/>
      <c r="H185" s="228" t="s">
        <v>44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144</v>
      </c>
      <c r="AU185" s="235" t="s">
        <v>91</v>
      </c>
      <c r="AV185" s="13" t="s">
        <v>89</v>
      </c>
      <c r="AW185" s="13" t="s">
        <v>42</v>
      </c>
      <c r="AX185" s="13" t="s">
        <v>82</v>
      </c>
      <c r="AY185" s="235" t="s">
        <v>133</v>
      </c>
    </row>
    <row r="186" s="14" customFormat="1">
      <c r="A186" s="14"/>
      <c r="B186" s="236"/>
      <c r="C186" s="237"/>
      <c r="D186" s="227" t="s">
        <v>144</v>
      </c>
      <c r="E186" s="238" t="s">
        <v>44</v>
      </c>
      <c r="F186" s="239" t="s">
        <v>240</v>
      </c>
      <c r="G186" s="237"/>
      <c r="H186" s="240">
        <v>800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144</v>
      </c>
      <c r="AU186" s="246" t="s">
        <v>91</v>
      </c>
      <c r="AV186" s="14" t="s">
        <v>91</v>
      </c>
      <c r="AW186" s="14" t="s">
        <v>42</v>
      </c>
      <c r="AX186" s="14" t="s">
        <v>89</v>
      </c>
      <c r="AY186" s="246" t="s">
        <v>133</v>
      </c>
    </row>
    <row r="187" s="14" customFormat="1">
      <c r="A187" s="14"/>
      <c r="B187" s="236"/>
      <c r="C187" s="237"/>
      <c r="D187" s="227" t="s">
        <v>144</v>
      </c>
      <c r="E187" s="237"/>
      <c r="F187" s="239" t="s">
        <v>246</v>
      </c>
      <c r="G187" s="237"/>
      <c r="H187" s="240">
        <v>16000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144</v>
      </c>
      <c r="AU187" s="246" t="s">
        <v>91</v>
      </c>
      <c r="AV187" s="14" t="s">
        <v>91</v>
      </c>
      <c r="AW187" s="14" t="s">
        <v>4</v>
      </c>
      <c r="AX187" s="14" t="s">
        <v>89</v>
      </c>
      <c r="AY187" s="246" t="s">
        <v>133</v>
      </c>
    </row>
    <row r="188" s="2" customFormat="1" ht="24.15" customHeight="1">
      <c r="A188" s="41"/>
      <c r="B188" s="42"/>
      <c r="C188" s="207" t="s">
        <v>261</v>
      </c>
      <c r="D188" s="207" t="s">
        <v>136</v>
      </c>
      <c r="E188" s="208" t="s">
        <v>262</v>
      </c>
      <c r="F188" s="209" t="s">
        <v>263</v>
      </c>
      <c r="G188" s="210" t="s">
        <v>139</v>
      </c>
      <c r="H188" s="211">
        <v>800</v>
      </c>
      <c r="I188" s="212"/>
      <c r="J188" s="213">
        <f>ROUND(I188*H188,2)</f>
        <v>0</v>
      </c>
      <c r="K188" s="209" t="s">
        <v>140</v>
      </c>
      <c r="L188" s="47"/>
      <c r="M188" s="214" t="s">
        <v>44</v>
      </c>
      <c r="N188" s="215" t="s">
        <v>53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134</v>
      </c>
      <c r="AT188" s="218" t="s">
        <v>136</v>
      </c>
      <c r="AU188" s="218" t="s">
        <v>91</v>
      </c>
      <c r="AY188" s="19" t="s">
        <v>133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89</v>
      </c>
      <c r="BK188" s="219">
        <f>ROUND(I188*H188,2)</f>
        <v>0</v>
      </c>
      <c r="BL188" s="19" t="s">
        <v>134</v>
      </c>
      <c r="BM188" s="218" t="s">
        <v>264</v>
      </c>
    </row>
    <row r="189" s="2" customFormat="1">
      <c r="A189" s="41"/>
      <c r="B189" s="42"/>
      <c r="C189" s="43"/>
      <c r="D189" s="220" t="s">
        <v>142</v>
      </c>
      <c r="E189" s="43"/>
      <c r="F189" s="221" t="s">
        <v>265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142</v>
      </c>
      <c r="AU189" s="19" t="s">
        <v>91</v>
      </c>
    </row>
    <row r="190" s="13" customFormat="1">
      <c r="A190" s="13"/>
      <c r="B190" s="225"/>
      <c r="C190" s="226"/>
      <c r="D190" s="227" t="s">
        <v>144</v>
      </c>
      <c r="E190" s="228" t="s">
        <v>44</v>
      </c>
      <c r="F190" s="229" t="s">
        <v>145</v>
      </c>
      <c r="G190" s="226"/>
      <c r="H190" s="228" t="s">
        <v>44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144</v>
      </c>
      <c r="AU190" s="235" t="s">
        <v>91</v>
      </c>
      <c r="AV190" s="13" t="s">
        <v>89</v>
      </c>
      <c r="AW190" s="13" t="s">
        <v>42</v>
      </c>
      <c r="AX190" s="13" t="s">
        <v>82</v>
      </c>
      <c r="AY190" s="235" t="s">
        <v>133</v>
      </c>
    </row>
    <row r="191" s="14" customFormat="1">
      <c r="A191" s="14"/>
      <c r="B191" s="236"/>
      <c r="C191" s="237"/>
      <c r="D191" s="227" t="s">
        <v>144</v>
      </c>
      <c r="E191" s="238" t="s">
        <v>44</v>
      </c>
      <c r="F191" s="239" t="s">
        <v>240</v>
      </c>
      <c r="G191" s="237"/>
      <c r="H191" s="240">
        <v>800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144</v>
      </c>
      <c r="AU191" s="246" t="s">
        <v>91</v>
      </c>
      <c r="AV191" s="14" t="s">
        <v>91</v>
      </c>
      <c r="AW191" s="14" t="s">
        <v>42</v>
      </c>
      <c r="AX191" s="14" t="s">
        <v>89</v>
      </c>
      <c r="AY191" s="246" t="s">
        <v>133</v>
      </c>
    </row>
    <row r="192" s="2" customFormat="1" ht="24.15" customHeight="1">
      <c r="A192" s="41"/>
      <c r="B192" s="42"/>
      <c r="C192" s="207" t="s">
        <v>266</v>
      </c>
      <c r="D192" s="207" t="s">
        <v>136</v>
      </c>
      <c r="E192" s="208" t="s">
        <v>267</v>
      </c>
      <c r="F192" s="209" t="s">
        <v>268</v>
      </c>
      <c r="G192" s="210" t="s">
        <v>188</v>
      </c>
      <c r="H192" s="211">
        <v>10</v>
      </c>
      <c r="I192" s="212"/>
      <c r="J192" s="213">
        <f>ROUND(I192*H192,2)</f>
        <v>0</v>
      </c>
      <c r="K192" s="209" t="s">
        <v>140</v>
      </c>
      <c r="L192" s="47"/>
      <c r="M192" s="214" t="s">
        <v>44</v>
      </c>
      <c r="N192" s="215" t="s">
        <v>53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134</v>
      </c>
      <c r="AT192" s="218" t="s">
        <v>136</v>
      </c>
      <c r="AU192" s="218" t="s">
        <v>91</v>
      </c>
      <c r="AY192" s="19" t="s">
        <v>133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89</v>
      </c>
      <c r="BK192" s="219">
        <f>ROUND(I192*H192,2)</f>
        <v>0</v>
      </c>
      <c r="BL192" s="19" t="s">
        <v>134</v>
      </c>
      <c r="BM192" s="218" t="s">
        <v>269</v>
      </c>
    </row>
    <row r="193" s="2" customFormat="1">
      <c r="A193" s="41"/>
      <c r="B193" s="42"/>
      <c r="C193" s="43"/>
      <c r="D193" s="220" t="s">
        <v>142</v>
      </c>
      <c r="E193" s="43"/>
      <c r="F193" s="221" t="s">
        <v>270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142</v>
      </c>
      <c r="AU193" s="19" t="s">
        <v>91</v>
      </c>
    </row>
    <row r="194" s="13" customFormat="1">
      <c r="A194" s="13"/>
      <c r="B194" s="225"/>
      <c r="C194" s="226"/>
      <c r="D194" s="227" t="s">
        <v>144</v>
      </c>
      <c r="E194" s="228" t="s">
        <v>44</v>
      </c>
      <c r="F194" s="229" t="s">
        <v>145</v>
      </c>
      <c r="G194" s="226"/>
      <c r="H194" s="228" t="s">
        <v>44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144</v>
      </c>
      <c r="AU194" s="235" t="s">
        <v>91</v>
      </c>
      <c r="AV194" s="13" t="s">
        <v>89</v>
      </c>
      <c r="AW194" s="13" t="s">
        <v>42</v>
      </c>
      <c r="AX194" s="13" t="s">
        <v>82</v>
      </c>
      <c r="AY194" s="235" t="s">
        <v>133</v>
      </c>
    </row>
    <row r="195" s="14" customFormat="1">
      <c r="A195" s="14"/>
      <c r="B195" s="236"/>
      <c r="C195" s="237"/>
      <c r="D195" s="227" t="s">
        <v>144</v>
      </c>
      <c r="E195" s="238" t="s">
        <v>44</v>
      </c>
      <c r="F195" s="239" t="s">
        <v>192</v>
      </c>
      <c r="G195" s="237"/>
      <c r="H195" s="240">
        <v>10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144</v>
      </c>
      <c r="AU195" s="246" t="s">
        <v>91</v>
      </c>
      <c r="AV195" s="14" t="s">
        <v>91</v>
      </c>
      <c r="AW195" s="14" t="s">
        <v>42</v>
      </c>
      <c r="AX195" s="14" t="s">
        <v>89</v>
      </c>
      <c r="AY195" s="246" t="s">
        <v>133</v>
      </c>
    </row>
    <row r="196" s="2" customFormat="1" ht="37.8" customHeight="1">
      <c r="A196" s="41"/>
      <c r="B196" s="42"/>
      <c r="C196" s="207" t="s">
        <v>271</v>
      </c>
      <c r="D196" s="207" t="s">
        <v>136</v>
      </c>
      <c r="E196" s="208" t="s">
        <v>272</v>
      </c>
      <c r="F196" s="209" t="s">
        <v>273</v>
      </c>
      <c r="G196" s="210" t="s">
        <v>188</v>
      </c>
      <c r="H196" s="211">
        <v>200</v>
      </c>
      <c r="I196" s="212"/>
      <c r="J196" s="213">
        <f>ROUND(I196*H196,2)</f>
        <v>0</v>
      </c>
      <c r="K196" s="209" t="s">
        <v>140</v>
      </c>
      <c r="L196" s="47"/>
      <c r="M196" s="214" t="s">
        <v>44</v>
      </c>
      <c r="N196" s="215" t="s">
        <v>53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134</v>
      </c>
      <c r="AT196" s="218" t="s">
        <v>136</v>
      </c>
      <c r="AU196" s="218" t="s">
        <v>91</v>
      </c>
      <c r="AY196" s="19" t="s">
        <v>133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89</v>
      </c>
      <c r="BK196" s="219">
        <f>ROUND(I196*H196,2)</f>
        <v>0</v>
      </c>
      <c r="BL196" s="19" t="s">
        <v>134</v>
      </c>
      <c r="BM196" s="218" t="s">
        <v>274</v>
      </c>
    </row>
    <row r="197" s="2" customFormat="1">
      <c r="A197" s="41"/>
      <c r="B197" s="42"/>
      <c r="C197" s="43"/>
      <c r="D197" s="220" t="s">
        <v>142</v>
      </c>
      <c r="E197" s="43"/>
      <c r="F197" s="221" t="s">
        <v>275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142</v>
      </c>
      <c r="AU197" s="19" t="s">
        <v>91</v>
      </c>
    </row>
    <row r="198" s="13" customFormat="1">
      <c r="A198" s="13"/>
      <c r="B198" s="225"/>
      <c r="C198" s="226"/>
      <c r="D198" s="227" t="s">
        <v>144</v>
      </c>
      <c r="E198" s="228" t="s">
        <v>44</v>
      </c>
      <c r="F198" s="229" t="s">
        <v>145</v>
      </c>
      <c r="G198" s="226"/>
      <c r="H198" s="228" t="s">
        <v>44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144</v>
      </c>
      <c r="AU198" s="235" t="s">
        <v>91</v>
      </c>
      <c r="AV198" s="13" t="s">
        <v>89</v>
      </c>
      <c r="AW198" s="13" t="s">
        <v>42</v>
      </c>
      <c r="AX198" s="13" t="s">
        <v>82</v>
      </c>
      <c r="AY198" s="235" t="s">
        <v>133</v>
      </c>
    </row>
    <row r="199" s="14" customFormat="1">
      <c r="A199" s="14"/>
      <c r="B199" s="236"/>
      <c r="C199" s="237"/>
      <c r="D199" s="227" t="s">
        <v>144</v>
      </c>
      <c r="E199" s="238" t="s">
        <v>44</v>
      </c>
      <c r="F199" s="239" t="s">
        <v>192</v>
      </c>
      <c r="G199" s="237"/>
      <c r="H199" s="240">
        <v>10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144</v>
      </c>
      <c r="AU199" s="246" t="s">
        <v>91</v>
      </c>
      <c r="AV199" s="14" t="s">
        <v>91</v>
      </c>
      <c r="AW199" s="14" t="s">
        <v>42</v>
      </c>
      <c r="AX199" s="14" t="s">
        <v>89</v>
      </c>
      <c r="AY199" s="246" t="s">
        <v>133</v>
      </c>
    </row>
    <row r="200" s="14" customFormat="1">
      <c r="A200" s="14"/>
      <c r="B200" s="236"/>
      <c r="C200" s="237"/>
      <c r="D200" s="227" t="s">
        <v>144</v>
      </c>
      <c r="E200" s="237"/>
      <c r="F200" s="239" t="s">
        <v>276</v>
      </c>
      <c r="G200" s="237"/>
      <c r="H200" s="240">
        <v>200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144</v>
      </c>
      <c r="AU200" s="246" t="s">
        <v>91</v>
      </c>
      <c r="AV200" s="14" t="s">
        <v>91</v>
      </c>
      <c r="AW200" s="14" t="s">
        <v>4</v>
      </c>
      <c r="AX200" s="14" t="s">
        <v>89</v>
      </c>
      <c r="AY200" s="246" t="s">
        <v>133</v>
      </c>
    </row>
    <row r="201" s="2" customFormat="1" ht="33" customHeight="1">
      <c r="A201" s="41"/>
      <c r="B201" s="42"/>
      <c r="C201" s="207" t="s">
        <v>277</v>
      </c>
      <c r="D201" s="207" t="s">
        <v>136</v>
      </c>
      <c r="E201" s="208" t="s">
        <v>278</v>
      </c>
      <c r="F201" s="209" t="s">
        <v>279</v>
      </c>
      <c r="G201" s="210" t="s">
        <v>188</v>
      </c>
      <c r="H201" s="211">
        <v>10</v>
      </c>
      <c r="I201" s="212"/>
      <c r="J201" s="213">
        <f>ROUND(I201*H201,2)</f>
        <v>0</v>
      </c>
      <c r="K201" s="209" t="s">
        <v>140</v>
      </c>
      <c r="L201" s="47"/>
      <c r="M201" s="214" t="s">
        <v>44</v>
      </c>
      <c r="N201" s="215" t="s">
        <v>53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134</v>
      </c>
      <c r="AT201" s="218" t="s">
        <v>136</v>
      </c>
      <c r="AU201" s="218" t="s">
        <v>91</v>
      </c>
      <c r="AY201" s="19" t="s">
        <v>133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89</v>
      </c>
      <c r="BK201" s="219">
        <f>ROUND(I201*H201,2)</f>
        <v>0</v>
      </c>
      <c r="BL201" s="19" t="s">
        <v>134</v>
      </c>
      <c r="BM201" s="218" t="s">
        <v>280</v>
      </c>
    </row>
    <row r="202" s="2" customFormat="1">
      <c r="A202" s="41"/>
      <c r="B202" s="42"/>
      <c r="C202" s="43"/>
      <c r="D202" s="220" t="s">
        <v>142</v>
      </c>
      <c r="E202" s="43"/>
      <c r="F202" s="221" t="s">
        <v>281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142</v>
      </c>
      <c r="AU202" s="19" t="s">
        <v>91</v>
      </c>
    </row>
    <row r="203" s="13" customFormat="1">
      <c r="A203" s="13"/>
      <c r="B203" s="225"/>
      <c r="C203" s="226"/>
      <c r="D203" s="227" t="s">
        <v>144</v>
      </c>
      <c r="E203" s="228" t="s">
        <v>44</v>
      </c>
      <c r="F203" s="229" t="s">
        <v>145</v>
      </c>
      <c r="G203" s="226"/>
      <c r="H203" s="228" t="s">
        <v>44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144</v>
      </c>
      <c r="AU203" s="235" t="s">
        <v>91</v>
      </c>
      <c r="AV203" s="13" t="s">
        <v>89</v>
      </c>
      <c r="AW203" s="13" t="s">
        <v>42</v>
      </c>
      <c r="AX203" s="13" t="s">
        <v>82</v>
      </c>
      <c r="AY203" s="235" t="s">
        <v>133</v>
      </c>
    </row>
    <row r="204" s="14" customFormat="1">
      <c r="A204" s="14"/>
      <c r="B204" s="236"/>
      <c r="C204" s="237"/>
      <c r="D204" s="227" t="s">
        <v>144</v>
      </c>
      <c r="E204" s="238" t="s">
        <v>44</v>
      </c>
      <c r="F204" s="239" t="s">
        <v>192</v>
      </c>
      <c r="G204" s="237"/>
      <c r="H204" s="240">
        <v>10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144</v>
      </c>
      <c r="AU204" s="246" t="s">
        <v>91</v>
      </c>
      <c r="AV204" s="14" t="s">
        <v>91</v>
      </c>
      <c r="AW204" s="14" t="s">
        <v>42</v>
      </c>
      <c r="AX204" s="14" t="s">
        <v>89</v>
      </c>
      <c r="AY204" s="246" t="s">
        <v>133</v>
      </c>
    </row>
    <row r="205" s="2" customFormat="1" ht="16.5" customHeight="1">
      <c r="A205" s="41"/>
      <c r="B205" s="42"/>
      <c r="C205" s="207" t="s">
        <v>282</v>
      </c>
      <c r="D205" s="207" t="s">
        <v>136</v>
      </c>
      <c r="E205" s="208" t="s">
        <v>283</v>
      </c>
      <c r="F205" s="209" t="s">
        <v>284</v>
      </c>
      <c r="G205" s="210" t="s">
        <v>285</v>
      </c>
      <c r="H205" s="211">
        <v>40</v>
      </c>
      <c r="I205" s="212"/>
      <c r="J205" s="213">
        <f>ROUND(I205*H205,2)</f>
        <v>0</v>
      </c>
      <c r="K205" s="209" t="s">
        <v>44</v>
      </c>
      <c r="L205" s="47"/>
      <c r="M205" s="214" t="s">
        <v>44</v>
      </c>
      <c r="N205" s="215" t="s">
        <v>53</v>
      </c>
      <c r="O205" s="87"/>
      <c r="P205" s="216">
        <f>O205*H205</f>
        <v>0</v>
      </c>
      <c r="Q205" s="216">
        <v>7.0898599999999998</v>
      </c>
      <c r="R205" s="216">
        <f>Q205*H205</f>
        <v>283.59440000000001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134</v>
      </c>
      <c r="AT205" s="218" t="s">
        <v>136</v>
      </c>
      <c r="AU205" s="218" t="s">
        <v>91</v>
      </c>
      <c r="AY205" s="19" t="s">
        <v>133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89</v>
      </c>
      <c r="BK205" s="219">
        <f>ROUND(I205*H205,2)</f>
        <v>0</v>
      </c>
      <c r="BL205" s="19" t="s">
        <v>134</v>
      </c>
      <c r="BM205" s="218" t="s">
        <v>286</v>
      </c>
    </row>
    <row r="206" s="13" customFormat="1">
      <c r="A206" s="13"/>
      <c r="B206" s="225"/>
      <c r="C206" s="226"/>
      <c r="D206" s="227" t="s">
        <v>144</v>
      </c>
      <c r="E206" s="228" t="s">
        <v>44</v>
      </c>
      <c r="F206" s="229" t="s">
        <v>145</v>
      </c>
      <c r="G206" s="226"/>
      <c r="H206" s="228" t="s">
        <v>44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144</v>
      </c>
      <c r="AU206" s="235" t="s">
        <v>91</v>
      </c>
      <c r="AV206" s="13" t="s">
        <v>89</v>
      </c>
      <c r="AW206" s="13" t="s">
        <v>42</v>
      </c>
      <c r="AX206" s="13" t="s">
        <v>82</v>
      </c>
      <c r="AY206" s="235" t="s">
        <v>133</v>
      </c>
    </row>
    <row r="207" s="14" customFormat="1">
      <c r="A207" s="14"/>
      <c r="B207" s="236"/>
      <c r="C207" s="237"/>
      <c r="D207" s="227" t="s">
        <v>144</v>
      </c>
      <c r="E207" s="238" t="s">
        <v>44</v>
      </c>
      <c r="F207" s="239" t="s">
        <v>191</v>
      </c>
      <c r="G207" s="237"/>
      <c r="H207" s="240">
        <v>40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144</v>
      </c>
      <c r="AU207" s="246" t="s">
        <v>91</v>
      </c>
      <c r="AV207" s="14" t="s">
        <v>91</v>
      </c>
      <c r="AW207" s="14" t="s">
        <v>42</v>
      </c>
      <c r="AX207" s="14" t="s">
        <v>89</v>
      </c>
      <c r="AY207" s="246" t="s">
        <v>133</v>
      </c>
    </row>
    <row r="208" s="2" customFormat="1" ht="16.5" customHeight="1">
      <c r="A208" s="41"/>
      <c r="B208" s="42"/>
      <c r="C208" s="207" t="s">
        <v>287</v>
      </c>
      <c r="D208" s="207" t="s">
        <v>136</v>
      </c>
      <c r="E208" s="208" t="s">
        <v>288</v>
      </c>
      <c r="F208" s="209" t="s">
        <v>289</v>
      </c>
      <c r="G208" s="210" t="s">
        <v>230</v>
      </c>
      <c r="H208" s="211">
        <v>2</v>
      </c>
      <c r="I208" s="212"/>
      <c r="J208" s="213">
        <f>ROUND(I208*H208,2)</f>
        <v>0</v>
      </c>
      <c r="K208" s="209" t="s">
        <v>140</v>
      </c>
      <c r="L208" s="47"/>
      <c r="M208" s="214" t="s">
        <v>44</v>
      </c>
      <c r="N208" s="215" t="s">
        <v>53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2.3999999999999999</v>
      </c>
      <c r="T208" s="217">
        <f>S208*H208</f>
        <v>4.7999999999999998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134</v>
      </c>
      <c r="AT208" s="218" t="s">
        <v>136</v>
      </c>
      <c r="AU208" s="218" t="s">
        <v>91</v>
      </c>
      <c r="AY208" s="19" t="s">
        <v>133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89</v>
      </c>
      <c r="BK208" s="219">
        <f>ROUND(I208*H208,2)</f>
        <v>0</v>
      </c>
      <c r="BL208" s="19" t="s">
        <v>134</v>
      </c>
      <c r="BM208" s="218" t="s">
        <v>290</v>
      </c>
    </row>
    <row r="209" s="2" customFormat="1">
      <c r="A209" s="41"/>
      <c r="B209" s="42"/>
      <c r="C209" s="43"/>
      <c r="D209" s="220" t="s">
        <v>142</v>
      </c>
      <c r="E209" s="43"/>
      <c r="F209" s="221" t="s">
        <v>291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142</v>
      </c>
      <c r="AU209" s="19" t="s">
        <v>91</v>
      </c>
    </row>
    <row r="210" s="13" customFormat="1">
      <c r="A210" s="13"/>
      <c r="B210" s="225"/>
      <c r="C210" s="226"/>
      <c r="D210" s="227" t="s">
        <v>144</v>
      </c>
      <c r="E210" s="228" t="s">
        <v>44</v>
      </c>
      <c r="F210" s="229" t="s">
        <v>145</v>
      </c>
      <c r="G210" s="226"/>
      <c r="H210" s="228" t="s">
        <v>44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144</v>
      </c>
      <c r="AU210" s="235" t="s">
        <v>91</v>
      </c>
      <c r="AV210" s="13" t="s">
        <v>89</v>
      </c>
      <c r="AW210" s="13" t="s">
        <v>42</v>
      </c>
      <c r="AX210" s="13" t="s">
        <v>82</v>
      </c>
      <c r="AY210" s="235" t="s">
        <v>133</v>
      </c>
    </row>
    <row r="211" s="14" customFormat="1">
      <c r="A211" s="14"/>
      <c r="B211" s="236"/>
      <c r="C211" s="237"/>
      <c r="D211" s="227" t="s">
        <v>144</v>
      </c>
      <c r="E211" s="238" t="s">
        <v>44</v>
      </c>
      <c r="F211" s="239" t="s">
        <v>233</v>
      </c>
      <c r="G211" s="237"/>
      <c r="H211" s="240">
        <v>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144</v>
      </c>
      <c r="AU211" s="246" t="s">
        <v>91</v>
      </c>
      <c r="AV211" s="14" t="s">
        <v>91</v>
      </c>
      <c r="AW211" s="14" t="s">
        <v>42</v>
      </c>
      <c r="AX211" s="14" t="s">
        <v>89</v>
      </c>
      <c r="AY211" s="246" t="s">
        <v>133</v>
      </c>
    </row>
    <row r="212" s="2" customFormat="1" ht="24.15" customHeight="1">
      <c r="A212" s="41"/>
      <c r="B212" s="42"/>
      <c r="C212" s="207" t="s">
        <v>292</v>
      </c>
      <c r="D212" s="207" t="s">
        <v>136</v>
      </c>
      <c r="E212" s="208" t="s">
        <v>293</v>
      </c>
      <c r="F212" s="209" t="s">
        <v>294</v>
      </c>
      <c r="G212" s="210" t="s">
        <v>230</v>
      </c>
      <c r="H212" s="211">
        <v>1.7</v>
      </c>
      <c r="I212" s="212"/>
      <c r="J212" s="213">
        <f>ROUND(I212*H212,2)</f>
        <v>0</v>
      </c>
      <c r="K212" s="209" t="s">
        <v>140</v>
      </c>
      <c r="L212" s="47"/>
      <c r="M212" s="214" t="s">
        <v>44</v>
      </c>
      <c r="N212" s="215" t="s">
        <v>53</v>
      </c>
      <c r="O212" s="87"/>
      <c r="P212" s="216">
        <f>O212*H212</f>
        <v>0</v>
      </c>
      <c r="Q212" s="216">
        <v>0</v>
      </c>
      <c r="R212" s="216">
        <f>Q212*H212</f>
        <v>0</v>
      </c>
      <c r="S212" s="216">
        <v>2.3999999999999999</v>
      </c>
      <c r="T212" s="217">
        <f>S212*H212</f>
        <v>4.0800000000000001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134</v>
      </c>
      <c r="AT212" s="218" t="s">
        <v>136</v>
      </c>
      <c r="AU212" s="218" t="s">
        <v>91</v>
      </c>
      <c r="AY212" s="19" t="s">
        <v>133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89</v>
      </c>
      <c r="BK212" s="219">
        <f>ROUND(I212*H212,2)</f>
        <v>0</v>
      </c>
      <c r="BL212" s="19" t="s">
        <v>134</v>
      </c>
      <c r="BM212" s="218" t="s">
        <v>295</v>
      </c>
    </row>
    <row r="213" s="2" customFormat="1">
      <c r="A213" s="41"/>
      <c r="B213" s="42"/>
      <c r="C213" s="43"/>
      <c r="D213" s="220" t="s">
        <v>142</v>
      </c>
      <c r="E213" s="43"/>
      <c r="F213" s="221" t="s">
        <v>296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142</v>
      </c>
      <c r="AU213" s="19" t="s">
        <v>91</v>
      </c>
    </row>
    <row r="214" s="13" customFormat="1">
      <c r="A214" s="13"/>
      <c r="B214" s="225"/>
      <c r="C214" s="226"/>
      <c r="D214" s="227" t="s">
        <v>144</v>
      </c>
      <c r="E214" s="228" t="s">
        <v>44</v>
      </c>
      <c r="F214" s="229" t="s">
        <v>145</v>
      </c>
      <c r="G214" s="226"/>
      <c r="H214" s="228" t="s">
        <v>44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144</v>
      </c>
      <c r="AU214" s="235" t="s">
        <v>91</v>
      </c>
      <c r="AV214" s="13" t="s">
        <v>89</v>
      </c>
      <c r="AW214" s="13" t="s">
        <v>42</v>
      </c>
      <c r="AX214" s="13" t="s">
        <v>82</v>
      </c>
      <c r="AY214" s="235" t="s">
        <v>133</v>
      </c>
    </row>
    <row r="215" s="14" customFormat="1">
      <c r="A215" s="14"/>
      <c r="B215" s="236"/>
      <c r="C215" s="237"/>
      <c r="D215" s="227" t="s">
        <v>144</v>
      </c>
      <c r="E215" s="238" t="s">
        <v>44</v>
      </c>
      <c r="F215" s="239" t="s">
        <v>297</v>
      </c>
      <c r="G215" s="237"/>
      <c r="H215" s="240">
        <v>1.7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144</v>
      </c>
      <c r="AU215" s="246" t="s">
        <v>91</v>
      </c>
      <c r="AV215" s="14" t="s">
        <v>91</v>
      </c>
      <c r="AW215" s="14" t="s">
        <v>42</v>
      </c>
      <c r="AX215" s="14" t="s">
        <v>89</v>
      </c>
      <c r="AY215" s="246" t="s">
        <v>133</v>
      </c>
    </row>
    <row r="216" s="2" customFormat="1" ht="24.15" customHeight="1">
      <c r="A216" s="41"/>
      <c r="B216" s="42"/>
      <c r="C216" s="207" t="s">
        <v>298</v>
      </c>
      <c r="D216" s="207" t="s">
        <v>136</v>
      </c>
      <c r="E216" s="208" t="s">
        <v>299</v>
      </c>
      <c r="F216" s="209" t="s">
        <v>300</v>
      </c>
      <c r="G216" s="210" t="s">
        <v>139</v>
      </c>
      <c r="H216" s="211">
        <v>226.90000000000001</v>
      </c>
      <c r="I216" s="212"/>
      <c r="J216" s="213">
        <f>ROUND(I216*H216,2)</f>
        <v>0</v>
      </c>
      <c r="K216" s="209" t="s">
        <v>140</v>
      </c>
      <c r="L216" s="47"/>
      <c r="M216" s="214" t="s">
        <v>44</v>
      </c>
      <c r="N216" s="215" t="s">
        <v>53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0.089999999999999997</v>
      </c>
      <c r="T216" s="217">
        <f>S216*H216</f>
        <v>20.420999999999999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134</v>
      </c>
      <c r="AT216" s="218" t="s">
        <v>136</v>
      </c>
      <c r="AU216" s="218" t="s">
        <v>91</v>
      </c>
      <c r="AY216" s="19" t="s">
        <v>133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89</v>
      </c>
      <c r="BK216" s="219">
        <f>ROUND(I216*H216,2)</f>
        <v>0</v>
      </c>
      <c r="BL216" s="19" t="s">
        <v>134</v>
      </c>
      <c r="BM216" s="218" t="s">
        <v>301</v>
      </c>
    </row>
    <row r="217" s="2" customFormat="1">
      <c r="A217" s="41"/>
      <c r="B217" s="42"/>
      <c r="C217" s="43"/>
      <c r="D217" s="220" t="s">
        <v>142</v>
      </c>
      <c r="E217" s="43"/>
      <c r="F217" s="221" t="s">
        <v>302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142</v>
      </c>
      <c r="AU217" s="19" t="s">
        <v>91</v>
      </c>
    </row>
    <row r="218" s="13" customFormat="1">
      <c r="A218" s="13"/>
      <c r="B218" s="225"/>
      <c r="C218" s="226"/>
      <c r="D218" s="227" t="s">
        <v>144</v>
      </c>
      <c r="E218" s="228" t="s">
        <v>44</v>
      </c>
      <c r="F218" s="229" t="s">
        <v>145</v>
      </c>
      <c r="G218" s="226"/>
      <c r="H218" s="228" t="s">
        <v>44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144</v>
      </c>
      <c r="AU218" s="235" t="s">
        <v>91</v>
      </c>
      <c r="AV218" s="13" t="s">
        <v>89</v>
      </c>
      <c r="AW218" s="13" t="s">
        <v>42</v>
      </c>
      <c r="AX218" s="13" t="s">
        <v>82</v>
      </c>
      <c r="AY218" s="235" t="s">
        <v>133</v>
      </c>
    </row>
    <row r="219" s="14" customFormat="1">
      <c r="A219" s="14"/>
      <c r="B219" s="236"/>
      <c r="C219" s="237"/>
      <c r="D219" s="227" t="s">
        <v>144</v>
      </c>
      <c r="E219" s="238" t="s">
        <v>44</v>
      </c>
      <c r="F219" s="239" t="s">
        <v>303</v>
      </c>
      <c r="G219" s="237"/>
      <c r="H219" s="240">
        <v>226.90000000000001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144</v>
      </c>
      <c r="AU219" s="246" t="s">
        <v>91</v>
      </c>
      <c r="AV219" s="14" t="s">
        <v>91</v>
      </c>
      <c r="AW219" s="14" t="s">
        <v>42</v>
      </c>
      <c r="AX219" s="14" t="s">
        <v>89</v>
      </c>
      <c r="AY219" s="246" t="s">
        <v>133</v>
      </c>
    </row>
    <row r="220" s="2" customFormat="1" ht="21.75" customHeight="1">
      <c r="A220" s="41"/>
      <c r="B220" s="42"/>
      <c r="C220" s="207" t="s">
        <v>304</v>
      </c>
      <c r="D220" s="207" t="s">
        <v>136</v>
      </c>
      <c r="E220" s="208" t="s">
        <v>305</v>
      </c>
      <c r="F220" s="209" t="s">
        <v>306</v>
      </c>
      <c r="G220" s="210" t="s">
        <v>139</v>
      </c>
      <c r="H220" s="211">
        <v>19.199999999999999</v>
      </c>
      <c r="I220" s="212"/>
      <c r="J220" s="213">
        <f>ROUND(I220*H220,2)</f>
        <v>0</v>
      </c>
      <c r="K220" s="209" t="s">
        <v>140</v>
      </c>
      <c r="L220" s="47"/>
      <c r="M220" s="214" t="s">
        <v>44</v>
      </c>
      <c r="N220" s="215" t="s">
        <v>53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134</v>
      </c>
      <c r="AT220" s="218" t="s">
        <v>136</v>
      </c>
      <c r="AU220" s="218" t="s">
        <v>91</v>
      </c>
      <c r="AY220" s="19" t="s">
        <v>133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89</v>
      </c>
      <c r="BK220" s="219">
        <f>ROUND(I220*H220,2)</f>
        <v>0</v>
      </c>
      <c r="BL220" s="19" t="s">
        <v>134</v>
      </c>
      <c r="BM220" s="218" t="s">
        <v>307</v>
      </c>
    </row>
    <row r="221" s="2" customFormat="1">
      <c r="A221" s="41"/>
      <c r="B221" s="42"/>
      <c r="C221" s="43"/>
      <c r="D221" s="220" t="s">
        <v>142</v>
      </c>
      <c r="E221" s="43"/>
      <c r="F221" s="221" t="s">
        <v>308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142</v>
      </c>
      <c r="AU221" s="19" t="s">
        <v>91</v>
      </c>
    </row>
    <row r="222" s="13" customFormat="1">
      <c r="A222" s="13"/>
      <c r="B222" s="225"/>
      <c r="C222" s="226"/>
      <c r="D222" s="227" t="s">
        <v>144</v>
      </c>
      <c r="E222" s="228" t="s">
        <v>44</v>
      </c>
      <c r="F222" s="229" t="s">
        <v>145</v>
      </c>
      <c r="G222" s="226"/>
      <c r="H222" s="228" t="s">
        <v>44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144</v>
      </c>
      <c r="AU222" s="235" t="s">
        <v>91</v>
      </c>
      <c r="AV222" s="13" t="s">
        <v>89</v>
      </c>
      <c r="AW222" s="13" t="s">
        <v>42</v>
      </c>
      <c r="AX222" s="13" t="s">
        <v>82</v>
      </c>
      <c r="AY222" s="235" t="s">
        <v>133</v>
      </c>
    </row>
    <row r="223" s="14" customFormat="1">
      <c r="A223" s="14"/>
      <c r="B223" s="236"/>
      <c r="C223" s="237"/>
      <c r="D223" s="227" t="s">
        <v>144</v>
      </c>
      <c r="E223" s="238" t="s">
        <v>44</v>
      </c>
      <c r="F223" s="239" t="s">
        <v>220</v>
      </c>
      <c r="G223" s="237"/>
      <c r="H223" s="240">
        <v>19.199999999999999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144</v>
      </c>
      <c r="AU223" s="246" t="s">
        <v>91</v>
      </c>
      <c r="AV223" s="14" t="s">
        <v>91</v>
      </c>
      <c r="AW223" s="14" t="s">
        <v>42</v>
      </c>
      <c r="AX223" s="14" t="s">
        <v>89</v>
      </c>
      <c r="AY223" s="246" t="s">
        <v>133</v>
      </c>
    </row>
    <row r="224" s="2" customFormat="1" ht="49.05" customHeight="1">
      <c r="A224" s="41"/>
      <c r="B224" s="42"/>
      <c r="C224" s="207" t="s">
        <v>309</v>
      </c>
      <c r="D224" s="207" t="s">
        <v>136</v>
      </c>
      <c r="E224" s="208" t="s">
        <v>310</v>
      </c>
      <c r="F224" s="209" t="s">
        <v>311</v>
      </c>
      <c r="G224" s="210" t="s">
        <v>139</v>
      </c>
      <c r="H224" s="211">
        <v>62.100000000000001</v>
      </c>
      <c r="I224" s="212"/>
      <c r="J224" s="213">
        <f>ROUND(I224*H224,2)</f>
        <v>0</v>
      </c>
      <c r="K224" s="209" t="s">
        <v>140</v>
      </c>
      <c r="L224" s="47"/>
      <c r="M224" s="214" t="s">
        <v>44</v>
      </c>
      <c r="N224" s="215" t="s">
        <v>53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0.12</v>
      </c>
      <c r="T224" s="217">
        <f>S224*H224</f>
        <v>7.452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134</v>
      </c>
      <c r="AT224" s="218" t="s">
        <v>136</v>
      </c>
      <c r="AU224" s="218" t="s">
        <v>91</v>
      </c>
      <c r="AY224" s="19" t="s">
        <v>133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89</v>
      </c>
      <c r="BK224" s="219">
        <f>ROUND(I224*H224,2)</f>
        <v>0</v>
      </c>
      <c r="BL224" s="19" t="s">
        <v>134</v>
      </c>
      <c r="BM224" s="218" t="s">
        <v>312</v>
      </c>
    </row>
    <row r="225" s="2" customFormat="1">
      <c r="A225" s="41"/>
      <c r="B225" s="42"/>
      <c r="C225" s="43"/>
      <c r="D225" s="220" t="s">
        <v>142</v>
      </c>
      <c r="E225" s="43"/>
      <c r="F225" s="221" t="s">
        <v>313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19" t="s">
        <v>142</v>
      </c>
      <c r="AU225" s="19" t="s">
        <v>91</v>
      </c>
    </row>
    <row r="226" s="13" customFormat="1">
      <c r="A226" s="13"/>
      <c r="B226" s="225"/>
      <c r="C226" s="226"/>
      <c r="D226" s="227" t="s">
        <v>144</v>
      </c>
      <c r="E226" s="228" t="s">
        <v>44</v>
      </c>
      <c r="F226" s="229" t="s">
        <v>145</v>
      </c>
      <c r="G226" s="226"/>
      <c r="H226" s="228" t="s">
        <v>44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144</v>
      </c>
      <c r="AU226" s="235" t="s">
        <v>91</v>
      </c>
      <c r="AV226" s="13" t="s">
        <v>89</v>
      </c>
      <c r="AW226" s="13" t="s">
        <v>42</v>
      </c>
      <c r="AX226" s="13" t="s">
        <v>82</v>
      </c>
      <c r="AY226" s="235" t="s">
        <v>133</v>
      </c>
    </row>
    <row r="227" s="14" customFormat="1">
      <c r="A227" s="14"/>
      <c r="B227" s="236"/>
      <c r="C227" s="237"/>
      <c r="D227" s="227" t="s">
        <v>144</v>
      </c>
      <c r="E227" s="238" t="s">
        <v>44</v>
      </c>
      <c r="F227" s="239" t="s">
        <v>314</v>
      </c>
      <c r="G227" s="237"/>
      <c r="H227" s="240">
        <v>62.100000000000001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144</v>
      </c>
      <c r="AU227" s="246" t="s">
        <v>91</v>
      </c>
      <c r="AV227" s="14" t="s">
        <v>91</v>
      </c>
      <c r="AW227" s="14" t="s">
        <v>42</v>
      </c>
      <c r="AX227" s="14" t="s">
        <v>89</v>
      </c>
      <c r="AY227" s="246" t="s">
        <v>133</v>
      </c>
    </row>
    <row r="228" s="2" customFormat="1" ht="37.8" customHeight="1">
      <c r="A228" s="41"/>
      <c r="B228" s="42"/>
      <c r="C228" s="207" t="s">
        <v>315</v>
      </c>
      <c r="D228" s="207" t="s">
        <v>136</v>
      </c>
      <c r="E228" s="208" t="s">
        <v>316</v>
      </c>
      <c r="F228" s="209" t="s">
        <v>317</v>
      </c>
      <c r="G228" s="210" t="s">
        <v>139</v>
      </c>
      <c r="H228" s="211">
        <v>20</v>
      </c>
      <c r="I228" s="212"/>
      <c r="J228" s="213">
        <f>ROUND(I228*H228,2)</f>
        <v>0</v>
      </c>
      <c r="K228" s="209" t="s">
        <v>140</v>
      </c>
      <c r="L228" s="47"/>
      <c r="M228" s="214" t="s">
        <v>44</v>
      </c>
      <c r="N228" s="215" t="s">
        <v>53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0.017999999999999999</v>
      </c>
      <c r="T228" s="217">
        <f>S228*H228</f>
        <v>0.35999999999999999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134</v>
      </c>
      <c r="AT228" s="218" t="s">
        <v>136</v>
      </c>
      <c r="AU228" s="218" t="s">
        <v>91</v>
      </c>
      <c r="AY228" s="19" t="s">
        <v>133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89</v>
      </c>
      <c r="BK228" s="219">
        <f>ROUND(I228*H228,2)</f>
        <v>0</v>
      </c>
      <c r="BL228" s="19" t="s">
        <v>134</v>
      </c>
      <c r="BM228" s="218" t="s">
        <v>318</v>
      </c>
    </row>
    <row r="229" s="2" customFormat="1">
      <c r="A229" s="41"/>
      <c r="B229" s="42"/>
      <c r="C229" s="43"/>
      <c r="D229" s="220" t="s">
        <v>142</v>
      </c>
      <c r="E229" s="43"/>
      <c r="F229" s="221" t="s">
        <v>319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142</v>
      </c>
      <c r="AU229" s="19" t="s">
        <v>91</v>
      </c>
    </row>
    <row r="230" s="13" customFormat="1">
      <c r="A230" s="13"/>
      <c r="B230" s="225"/>
      <c r="C230" s="226"/>
      <c r="D230" s="227" t="s">
        <v>144</v>
      </c>
      <c r="E230" s="228" t="s">
        <v>44</v>
      </c>
      <c r="F230" s="229" t="s">
        <v>145</v>
      </c>
      <c r="G230" s="226"/>
      <c r="H230" s="228" t="s">
        <v>44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144</v>
      </c>
      <c r="AU230" s="235" t="s">
        <v>91</v>
      </c>
      <c r="AV230" s="13" t="s">
        <v>89</v>
      </c>
      <c r="AW230" s="13" t="s">
        <v>42</v>
      </c>
      <c r="AX230" s="13" t="s">
        <v>82</v>
      </c>
      <c r="AY230" s="235" t="s">
        <v>133</v>
      </c>
    </row>
    <row r="231" s="14" customFormat="1">
      <c r="A231" s="14"/>
      <c r="B231" s="236"/>
      <c r="C231" s="237"/>
      <c r="D231" s="227" t="s">
        <v>144</v>
      </c>
      <c r="E231" s="238" t="s">
        <v>44</v>
      </c>
      <c r="F231" s="239" t="s">
        <v>252</v>
      </c>
      <c r="G231" s="237"/>
      <c r="H231" s="240">
        <v>20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144</v>
      </c>
      <c r="AU231" s="246" t="s">
        <v>91</v>
      </c>
      <c r="AV231" s="14" t="s">
        <v>91</v>
      </c>
      <c r="AW231" s="14" t="s">
        <v>42</v>
      </c>
      <c r="AX231" s="14" t="s">
        <v>89</v>
      </c>
      <c r="AY231" s="246" t="s">
        <v>133</v>
      </c>
    </row>
    <row r="232" s="2" customFormat="1" ht="24.15" customHeight="1">
      <c r="A232" s="41"/>
      <c r="B232" s="42"/>
      <c r="C232" s="207" t="s">
        <v>320</v>
      </c>
      <c r="D232" s="207" t="s">
        <v>136</v>
      </c>
      <c r="E232" s="208" t="s">
        <v>321</v>
      </c>
      <c r="F232" s="209" t="s">
        <v>322</v>
      </c>
      <c r="G232" s="210" t="s">
        <v>188</v>
      </c>
      <c r="H232" s="211">
        <v>16</v>
      </c>
      <c r="I232" s="212"/>
      <c r="J232" s="213">
        <f>ROUND(I232*H232,2)</f>
        <v>0</v>
      </c>
      <c r="K232" s="209" t="s">
        <v>140</v>
      </c>
      <c r="L232" s="47"/>
      <c r="M232" s="214" t="s">
        <v>44</v>
      </c>
      <c r="N232" s="215" t="s">
        <v>53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0.042000000000000003</v>
      </c>
      <c r="T232" s="217">
        <f>S232*H232</f>
        <v>0.67200000000000004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134</v>
      </c>
      <c r="AT232" s="218" t="s">
        <v>136</v>
      </c>
      <c r="AU232" s="218" t="s">
        <v>91</v>
      </c>
      <c r="AY232" s="19" t="s">
        <v>133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89</v>
      </c>
      <c r="BK232" s="219">
        <f>ROUND(I232*H232,2)</f>
        <v>0</v>
      </c>
      <c r="BL232" s="19" t="s">
        <v>134</v>
      </c>
      <c r="BM232" s="218" t="s">
        <v>323</v>
      </c>
    </row>
    <row r="233" s="2" customFormat="1">
      <c r="A233" s="41"/>
      <c r="B233" s="42"/>
      <c r="C233" s="43"/>
      <c r="D233" s="220" t="s">
        <v>142</v>
      </c>
      <c r="E233" s="43"/>
      <c r="F233" s="221" t="s">
        <v>324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142</v>
      </c>
      <c r="AU233" s="19" t="s">
        <v>91</v>
      </c>
    </row>
    <row r="234" s="13" customFormat="1">
      <c r="A234" s="13"/>
      <c r="B234" s="225"/>
      <c r="C234" s="226"/>
      <c r="D234" s="227" t="s">
        <v>144</v>
      </c>
      <c r="E234" s="228" t="s">
        <v>44</v>
      </c>
      <c r="F234" s="229" t="s">
        <v>145</v>
      </c>
      <c r="G234" s="226"/>
      <c r="H234" s="228" t="s">
        <v>44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144</v>
      </c>
      <c r="AU234" s="235" t="s">
        <v>91</v>
      </c>
      <c r="AV234" s="13" t="s">
        <v>89</v>
      </c>
      <c r="AW234" s="13" t="s">
        <v>42</v>
      </c>
      <c r="AX234" s="13" t="s">
        <v>82</v>
      </c>
      <c r="AY234" s="235" t="s">
        <v>133</v>
      </c>
    </row>
    <row r="235" s="14" customFormat="1">
      <c r="A235" s="14"/>
      <c r="B235" s="236"/>
      <c r="C235" s="237"/>
      <c r="D235" s="227" t="s">
        <v>144</v>
      </c>
      <c r="E235" s="238" t="s">
        <v>44</v>
      </c>
      <c r="F235" s="239" t="s">
        <v>227</v>
      </c>
      <c r="G235" s="237"/>
      <c r="H235" s="240">
        <v>16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144</v>
      </c>
      <c r="AU235" s="246" t="s">
        <v>91</v>
      </c>
      <c r="AV235" s="14" t="s">
        <v>91</v>
      </c>
      <c r="AW235" s="14" t="s">
        <v>42</v>
      </c>
      <c r="AX235" s="14" t="s">
        <v>89</v>
      </c>
      <c r="AY235" s="246" t="s">
        <v>133</v>
      </c>
    </row>
    <row r="236" s="2" customFormat="1" ht="44.25" customHeight="1">
      <c r="A236" s="41"/>
      <c r="B236" s="42"/>
      <c r="C236" s="207" t="s">
        <v>325</v>
      </c>
      <c r="D236" s="207" t="s">
        <v>136</v>
      </c>
      <c r="E236" s="208" t="s">
        <v>326</v>
      </c>
      <c r="F236" s="209" t="s">
        <v>327</v>
      </c>
      <c r="G236" s="210" t="s">
        <v>188</v>
      </c>
      <c r="H236" s="211">
        <v>94</v>
      </c>
      <c r="I236" s="212"/>
      <c r="J236" s="213">
        <f>ROUND(I236*H236,2)</f>
        <v>0</v>
      </c>
      <c r="K236" s="209" t="s">
        <v>140</v>
      </c>
      <c r="L236" s="47"/>
      <c r="M236" s="214" t="s">
        <v>44</v>
      </c>
      <c r="N236" s="215" t="s">
        <v>53</v>
      </c>
      <c r="O236" s="87"/>
      <c r="P236" s="216">
        <f>O236*H236</f>
        <v>0</v>
      </c>
      <c r="Q236" s="216">
        <v>0.00020000000000000001</v>
      </c>
      <c r="R236" s="216">
        <f>Q236*H236</f>
        <v>0.018800000000000001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134</v>
      </c>
      <c r="AT236" s="218" t="s">
        <v>136</v>
      </c>
      <c r="AU236" s="218" t="s">
        <v>91</v>
      </c>
      <c r="AY236" s="19" t="s">
        <v>133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89</v>
      </c>
      <c r="BK236" s="219">
        <f>ROUND(I236*H236,2)</f>
        <v>0</v>
      </c>
      <c r="BL236" s="19" t="s">
        <v>134</v>
      </c>
      <c r="BM236" s="218" t="s">
        <v>328</v>
      </c>
    </row>
    <row r="237" s="2" customFormat="1">
      <c r="A237" s="41"/>
      <c r="B237" s="42"/>
      <c r="C237" s="43"/>
      <c r="D237" s="220" t="s">
        <v>142</v>
      </c>
      <c r="E237" s="43"/>
      <c r="F237" s="221" t="s">
        <v>329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19" t="s">
        <v>142</v>
      </c>
      <c r="AU237" s="19" t="s">
        <v>91</v>
      </c>
    </row>
    <row r="238" s="13" customFormat="1">
      <c r="A238" s="13"/>
      <c r="B238" s="225"/>
      <c r="C238" s="226"/>
      <c r="D238" s="227" t="s">
        <v>144</v>
      </c>
      <c r="E238" s="228" t="s">
        <v>44</v>
      </c>
      <c r="F238" s="229" t="s">
        <v>145</v>
      </c>
      <c r="G238" s="226"/>
      <c r="H238" s="228" t="s">
        <v>44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144</v>
      </c>
      <c r="AU238" s="235" t="s">
        <v>91</v>
      </c>
      <c r="AV238" s="13" t="s">
        <v>89</v>
      </c>
      <c r="AW238" s="13" t="s">
        <v>42</v>
      </c>
      <c r="AX238" s="13" t="s">
        <v>82</v>
      </c>
      <c r="AY238" s="235" t="s">
        <v>133</v>
      </c>
    </row>
    <row r="239" s="14" customFormat="1">
      <c r="A239" s="14"/>
      <c r="B239" s="236"/>
      <c r="C239" s="237"/>
      <c r="D239" s="227" t="s">
        <v>144</v>
      </c>
      <c r="E239" s="238" t="s">
        <v>44</v>
      </c>
      <c r="F239" s="239" t="s">
        <v>330</v>
      </c>
      <c r="G239" s="237"/>
      <c r="H239" s="240">
        <v>94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144</v>
      </c>
      <c r="AU239" s="246" t="s">
        <v>91</v>
      </c>
      <c r="AV239" s="14" t="s">
        <v>91</v>
      </c>
      <c r="AW239" s="14" t="s">
        <v>42</v>
      </c>
      <c r="AX239" s="14" t="s">
        <v>89</v>
      </c>
      <c r="AY239" s="246" t="s">
        <v>133</v>
      </c>
    </row>
    <row r="240" s="2" customFormat="1" ht="44.25" customHeight="1">
      <c r="A240" s="41"/>
      <c r="B240" s="42"/>
      <c r="C240" s="207" t="s">
        <v>331</v>
      </c>
      <c r="D240" s="207" t="s">
        <v>136</v>
      </c>
      <c r="E240" s="208" t="s">
        <v>332</v>
      </c>
      <c r="F240" s="209" t="s">
        <v>333</v>
      </c>
      <c r="G240" s="210" t="s">
        <v>188</v>
      </c>
      <c r="H240" s="211">
        <v>14</v>
      </c>
      <c r="I240" s="212"/>
      <c r="J240" s="213">
        <f>ROUND(I240*H240,2)</f>
        <v>0</v>
      </c>
      <c r="K240" s="209" t="s">
        <v>140</v>
      </c>
      <c r="L240" s="47"/>
      <c r="M240" s="214" t="s">
        <v>44</v>
      </c>
      <c r="N240" s="215" t="s">
        <v>53</v>
      </c>
      <c r="O240" s="87"/>
      <c r="P240" s="216">
        <f>O240*H240</f>
        <v>0</v>
      </c>
      <c r="Q240" s="216">
        <v>0.00042000000000000002</v>
      </c>
      <c r="R240" s="216">
        <f>Q240*H240</f>
        <v>0.0058799999999999998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134</v>
      </c>
      <c r="AT240" s="218" t="s">
        <v>136</v>
      </c>
      <c r="AU240" s="218" t="s">
        <v>91</v>
      </c>
      <c r="AY240" s="19" t="s">
        <v>133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89</v>
      </c>
      <c r="BK240" s="219">
        <f>ROUND(I240*H240,2)</f>
        <v>0</v>
      </c>
      <c r="BL240" s="19" t="s">
        <v>134</v>
      </c>
      <c r="BM240" s="218" t="s">
        <v>334</v>
      </c>
    </row>
    <row r="241" s="2" customFormat="1">
      <c r="A241" s="41"/>
      <c r="B241" s="42"/>
      <c r="C241" s="43"/>
      <c r="D241" s="220" t="s">
        <v>142</v>
      </c>
      <c r="E241" s="43"/>
      <c r="F241" s="221" t="s">
        <v>335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142</v>
      </c>
      <c r="AU241" s="19" t="s">
        <v>91</v>
      </c>
    </row>
    <row r="242" s="13" customFormat="1">
      <c r="A242" s="13"/>
      <c r="B242" s="225"/>
      <c r="C242" s="226"/>
      <c r="D242" s="227" t="s">
        <v>144</v>
      </c>
      <c r="E242" s="228" t="s">
        <v>44</v>
      </c>
      <c r="F242" s="229" t="s">
        <v>145</v>
      </c>
      <c r="G242" s="226"/>
      <c r="H242" s="228" t="s">
        <v>44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144</v>
      </c>
      <c r="AU242" s="235" t="s">
        <v>91</v>
      </c>
      <c r="AV242" s="13" t="s">
        <v>89</v>
      </c>
      <c r="AW242" s="13" t="s">
        <v>42</v>
      </c>
      <c r="AX242" s="13" t="s">
        <v>82</v>
      </c>
      <c r="AY242" s="235" t="s">
        <v>133</v>
      </c>
    </row>
    <row r="243" s="14" customFormat="1">
      <c r="A243" s="14"/>
      <c r="B243" s="236"/>
      <c r="C243" s="237"/>
      <c r="D243" s="227" t="s">
        <v>144</v>
      </c>
      <c r="E243" s="238" t="s">
        <v>44</v>
      </c>
      <c r="F243" s="239" t="s">
        <v>215</v>
      </c>
      <c r="G243" s="237"/>
      <c r="H243" s="240">
        <v>14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144</v>
      </c>
      <c r="AU243" s="246" t="s">
        <v>91</v>
      </c>
      <c r="AV243" s="14" t="s">
        <v>91</v>
      </c>
      <c r="AW243" s="14" t="s">
        <v>42</v>
      </c>
      <c r="AX243" s="14" t="s">
        <v>89</v>
      </c>
      <c r="AY243" s="246" t="s">
        <v>133</v>
      </c>
    </row>
    <row r="244" s="2" customFormat="1" ht="24.15" customHeight="1">
      <c r="A244" s="41"/>
      <c r="B244" s="42"/>
      <c r="C244" s="207" t="s">
        <v>336</v>
      </c>
      <c r="D244" s="207" t="s">
        <v>136</v>
      </c>
      <c r="E244" s="208" t="s">
        <v>337</v>
      </c>
      <c r="F244" s="209" t="s">
        <v>338</v>
      </c>
      <c r="G244" s="210" t="s">
        <v>230</v>
      </c>
      <c r="H244" s="211">
        <v>53.006999999999998</v>
      </c>
      <c r="I244" s="212"/>
      <c r="J244" s="213">
        <f>ROUND(I244*H244,2)</f>
        <v>0</v>
      </c>
      <c r="K244" s="209" t="s">
        <v>140</v>
      </c>
      <c r="L244" s="47"/>
      <c r="M244" s="214" t="s">
        <v>44</v>
      </c>
      <c r="N244" s="215" t="s">
        <v>53</v>
      </c>
      <c r="O244" s="87"/>
      <c r="P244" s="216">
        <f>O244*H244</f>
        <v>0</v>
      </c>
      <c r="Q244" s="216">
        <v>0.00010000000000000001</v>
      </c>
      <c r="R244" s="216">
        <f>Q244*H244</f>
        <v>0.0053007000000000002</v>
      </c>
      <c r="S244" s="216">
        <v>2.4100000000000001</v>
      </c>
      <c r="T244" s="217">
        <f>S244*H244</f>
        <v>127.74687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134</v>
      </c>
      <c r="AT244" s="218" t="s">
        <v>136</v>
      </c>
      <c r="AU244" s="218" t="s">
        <v>91</v>
      </c>
      <c r="AY244" s="19" t="s">
        <v>133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89</v>
      </c>
      <c r="BK244" s="219">
        <f>ROUND(I244*H244,2)</f>
        <v>0</v>
      </c>
      <c r="BL244" s="19" t="s">
        <v>134</v>
      </c>
      <c r="BM244" s="218" t="s">
        <v>339</v>
      </c>
    </row>
    <row r="245" s="2" customFormat="1">
      <c r="A245" s="41"/>
      <c r="B245" s="42"/>
      <c r="C245" s="43"/>
      <c r="D245" s="220" t="s">
        <v>142</v>
      </c>
      <c r="E245" s="43"/>
      <c r="F245" s="221" t="s">
        <v>340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142</v>
      </c>
      <c r="AU245" s="19" t="s">
        <v>91</v>
      </c>
    </row>
    <row r="246" s="13" customFormat="1">
      <c r="A246" s="13"/>
      <c r="B246" s="225"/>
      <c r="C246" s="226"/>
      <c r="D246" s="227" t="s">
        <v>144</v>
      </c>
      <c r="E246" s="228" t="s">
        <v>44</v>
      </c>
      <c r="F246" s="229" t="s">
        <v>145</v>
      </c>
      <c r="G246" s="226"/>
      <c r="H246" s="228" t="s">
        <v>44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144</v>
      </c>
      <c r="AU246" s="235" t="s">
        <v>91</v>
      </c>
      <c r="AV246" s="13" t="s">
        <v>89</v>
      </c>
      <c r="AW246" s="13" t="s">
        <v>42</v>
      </c>
      <c r="AX246" s="13" t="s">
        <v>82</v>
      </c>
      <c r="AY246" s="235" t="s">
        <v>133</v>
      </c>
    </row>
    <row r="247" s="14" customFormat="1">
      <c r="A247" s="14"/>
      <c r="B247" s="236"/>
      <c r="C247" s="237"/>
      <c r="D247" s="227" t="s">
        <v>144</v>
      </c>
      <c r="E247" s="238" t="s">
        <v>44</v>
      </c>
      <c r="F247" s="239" t="s">
        <v>341</v>
      </c>
      <c r="G247" s="237"/>
      <c r="H247" s="240">
        <v>3.2970000000000002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144</v>
      </c>
      <c r="AU247" s="246" t="s">
        <v>91</v>
      </c>
      <c r="AV247" s="14" t="s">
        <v>91</v>
      </c>
      <c r="AW247" s="14" t="s">
        <v>42</v>
      </c>
      <c r="AX247" s="14" t="s">
        <v>82</v>
      </c>
      <c r="AY247" s="246" t="s">
        <v>133</v>
      </c>
    </row>
    <row r="248" s="14" customFormat="1">
      <c r="A248" s="14"/>
      <c r="B248" s="236"/>
      <c r="C248" s="237"/>
      <c r="D248" s="227" t="s">
        <v>144</v>
      </c>
      <c r="E248" s="238" t="s">
        <v>44</v>
      </c>
      <c r="F248" s="239" t="s">
        <v>342</v>
      </c>
      <c r="G248" s="237"/>
      <c r="H248" s="240">
        <v>12.316000000000001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144</v>
      </c>
      <c r="AU248" s="246" t="s">
        <v>91</v>
      </c>
      <c r="AV248" s="14" t="s">
        <v>91</v>
      </c>
      <c r="AW248" s="14" t="s">
        <v>42</v>
      </c>
      <c r="AX248" s="14" t="s">
        <v>82</v>
      </c>
      <c r="AY248" s="246" t="s">
        <v>133</v>
      </c>
    </row>
    <row r="249" s="14" customFormat="1">
      <c r="A249" s="14"/>
      <c r="B249" s="236"/>
      <c r="C249" s="237"/>
      <c r="D249" s="227" t="s">
        <v>144</v>
      </c>
      <c r="E249" s="238" t="s">
        <v>44</v>
      </c>
      <c r="F249" s="239" t="s">
        <v>343</v>
      </c>
      <c r="G249" s="237"/>
      <c r="H249" s="240">
        <v>4.6799999999999997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144</v>
      </c>
      <c r="AU249" s="246" t="s">
        <v>91</v>
      </c>
      <c r="AV249" s="14" t="s">
        <v>91</v>
      </c>
      <c r="AW249" s="14" t="s">
        <v>42</v>
      </c>
      <c r="AX249" s="14" t="s">
        <v>82</v>
      </c>
      <c r="AY249" s="246" t="s">
        <v>133</v>
      </c>
    </row>
    <row r="250" s="14" customFormat="1">
      <c r="A250" s="14"/>
      <c r="B250" s="236"/>
      <c r="C250" s="237"/>
      <c r="D250" s="227" t="s">
        <v>144</v>
      </c>
      <c r="E250" s="238" t="s">
        <v>44</v>
      </c>
      <c r="F250" s="239" t="s">
        <v>344</v>
      </c>
      <c r="G250" s="237"/>
      <c r="H250" s="240">
        <v>3.194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144</v>
      </c>
      <c r="AU250" s="246" t="s">
        <v>91</v>
      </c>
      <c r="AV250" s="14" t="s">
        <v>91</v>
      </c>
      <c r="AW250" s="14" t="s">
        <v>42</v>
      </c>
      <c r="AX250" s="14" t="s">
        <v>82</v>
      </c>
      <c r="AY250" s="246" t="s">
        <v>133</v>
      </c>
    </row>
    <row r="251" s="14" customFormat="1">
      <c r="A251" s="14"/>
      <c r="B251" s="236"/>
      <c r="C251" s="237"/>
      <c r="D251" s="227" t="s">
        <v>144</v>
      </c>
      <c r="E251" s="238" t="s">
        <v>44</v>
      </c>
      <c r="F251" s="239" t="s">
        <v>345</v>
      </c>
      <c r="G251" s="237"/>
      <c r="H251" s="240">
        <v>29.52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144</v>
      </c>
      <c r="AU251" s="246" t="s">
        <v>91</v>
      </c>
      <c r="AV251" s="14" t="s">
        <v>91</v>
      </c>
      <c r="AW251" s="14" t="s">
        <v>42</v>
      </c>
      <c r="AX251" s="14" t="s">
        <v>82</v>
      </c>
      <c r="AY251" s="246" t="s">
        <v>133</v>
      </c>
    </row>
    <row r="252" s="15" customFormat="1">
      <c r="A252" s="15"/>
      <c r="B252" s="257"/>
      <c r="C252" s="258"/>
      <c r="D252" s="227" t="s">
        <v>144</v>
      </c>
      <c r="E252" s="259" t="s">
        <v>44</v>
      </c>
      <c r="F252" s="260" t="s">
        <v>214</v>
      </c>
      <c r="G252" s="258"/>
      <c r="H252" s="261">
        <v>53.006999999999998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144</v>
      </c>
      <c r="AU252" s="267" t="s">
        <v>91</v>
      </c>
      <c r="AV252" s="15" t="s">
        <v>134</v>
      </c>
      <c r="AW252" s="15" t="s">
        <v>42</v>
      </c>
      <c r="AX252" s="15" t="s">
        <v>89</v>
      </c>
      <c r="AY252" s="267" t="s">
        <v>133</v>
      </c>
    </row>
    <row r="253" s="2" customFormat="1" ht="24.15" customHeight="1">
      <c r="A253" s="41"/>
      <c r="B253" s="42"/>
      <c r="C253" s="207" t="s">
        <v>346</v>
      </c>
      <c r="D253" s="207" t="s">
        <v>136</v>
      </c>
      <c r="E253" s="208" t="s">
        <v>347</v>
      </c>
      <c r="F253" s="209" t="s">
        <v>348</v>
      </c>
      <c r="G253" s="210" t="s">
        <v>139</v>
      </c>
      <c r="H253" s="211">
        <v>4</v>
      </c>
      <c r="I253" s="212"/>
      <c r="J253" s="213">
        <f>ROUND(I253*H253,2)</f>
        <v>0</v>
      </c>
      <c r="K253" s="209" t="s">
        <v>140</v>
      </c>
      <c r="L253" s="47"/>
      <c r="M253" s="214" t="s">
        <v>44</v>
      </c>
      <c r="N253" s="215" t="s">
        <v>53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0.11</v>
      </c>
      <c r="T253" s="217">
        <f>S253*H253</f>
        <v>0.44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134</v>
      </c>
      <c r="AT253" s="218" t="s">
        <v>136</v>
      </c>
      <c r="AU253" s="218" t="s">
        <v>91</v>
      </c>
      <c r="AY253" s="19" t="s">
        <v>133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89</v>
      </c>
      <c r="BK253" s="219">
        <f>ROUND(I253*H253,2)</f>
        <v>0</v>
      </c>
      <c r="BL253" s="19" t="s">
        <v>134</v>
      </c>
      <c r="BM253" s="218" t="s">
        <v>349</v>
      </c>
    </row>
    <row r="254" s="2" customFormat="1">
      <c r="A254" s="41"/>
      <c r="B254" s="42"/>
      <c r="C254" s="43"/>
      <c r="D254" s="220" t="s">
        <v>142</v>
      </c>
      <c r="E254" s="43"/>
      <c r="F254" s="221" t="s">
        <v>350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142</v>
      </c>
      <c r="AU254" s="19" t="s">
        <v>91</v>
      </c>
    </row>
    <row r="255" s="13" customFormat="1">
      <c r="A255" s="13"/>
      <c r="B255" s="225"/>
      <c r="C255" s="226"/>
      <c r="D255" s="227" t="s">
        <v>144</v>
      </c>
      <c r="E255" s="228" t="s">
        <v>44</v>
      </c>
      <c r="F255" s="229" t="s">
        <v>145</v>
      </c>
      <c r="G255" s="226"/>
      <c r="H255" s="228" t="s">
        <v>44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144</v>
      </c>
      <c r="AU255" s="235" t="s">
        <v>91</v>
      </c>
      <c r="AV255" s="13" t="s">
        <v>89</v>
      </c>
      <c r="AW255" s="13" t="s">
        <v>42</v>
      </c>
      <c r="AX255" s="13" t="s">
        <v>82</v>
      </c>
      <c r="AY255" s="235" t="s">
        <v>133</v>
      </c>
    </row>
    <row r="256" s="14" customFormat="1">
      <c r="A256" s="14"/>
      <c r="B256" s="236"/>
      <c r="C256" s="237"/>
      <c r="D256" s="227" t="s">
        <v>144</v>
      </c>
      <c r="E256" s="238" t="s">
        <v>44</v>
      </c>
      <c r="F256" s="239" t="s">
        <v>134</v>
      </c>
      <c r="G256" s="237"/>
      <c r="H256" s="240">
        <v>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144</v>
      </c>
      <c r="AU256" s="246" t="s">
        <v>91</v>
      </c>
      <c r="AV256" s="14" t="s">
        <v>91</v>
      </c>
      <c r="AW256" s="14" t="s">
        <v>42</v>
      </c>
      <c r="AX256" s="14" t="s">
        <v>89</v>
      </c>
      <c r="AY256" s="246" t="s">
        <v>133</v>
      </c>
    </row>
    <row r="257" s="2" customFormat="1" ht="24.15" customHeight="1">
      <c r="A257" s="41"/>
      <c r="B257" s="42"/>
      <c r="C257" s="207" t="s">
        <v>351</v>
      </c>
      <c r="D257" s="207" t="s">
        <v>136</v>
      </c>
      <c r="E257" s="208" t="s">
        <v>352</v>
      </c>
      <c r="F257" s="209" t="s">
        <v>353</v>
      </c>
      <c r="G257" s="210" t="s">
        <v>139</v>
      </c>
      <c r="H257" s="211">
        <v>4</v>
      </c>
      <c r="I257" s="212"/>
      <c r="J257" s="213">
        <f>ROUND(I257*H257,2)</f>
        <v>0</v>
      </c>
      <c r="K257" s="209" t="s">
        <v>140</v>
      </c>
      <c r="L257" s="47"/>
      <c r="M257" s="214" t="s">
        <v>44</v>
      </c>
      <c r="N257" s="215" t="s">
        <v>53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134</v>
      </c>
      <c r="AT257" s="218" t="s">
        <v>136</v>
      </c>
      <c r="AU257" s="218" t="s">
        <v>91</v>
      </c>
      <c r="AY257" s="19" t="s">
        <v>133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9" t="s">
        <v>89</v>
      </c>
      <c r="BK257" s="219">
        <f>ROUND(I257*H257,2)</f>
        <v>0</v>
      </c>
      <c r="BL257" s="19" t="s">
        <v>134</v>
      </c>
      <c r="BM257" s="218" t="s">
        <v>354</v>
      </c>
    </row>
    <row r="258" s="2" customFormat="1">
      <c r="A258" s="41"/>
      <c r="B258" s="42"/>
      <c r="C258" s="43"/>
      <c r="D258" s="220" t="s">
        <v>142</v>
      </c>
      <c r="E258" s="43"/>
      <c r="F258" s="221" t="s">
        <v>355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142</v>
      </c>
      <c r="AU258" s="19" t="s">
        <v>91</v>
      </c>
    </row>
    <row r="259" s="13" customFormat="1">
      <c r="A259" s="13"/>
      <c r="B259" s="225"/>
      <c r="C259" s="226"/>
      <c r="D259" s="227" t="s">
        <v>144</v>
      </c>
      <c r="E259" s="228" t="s">
        <v>44</v>
      </c>
      <c r="F259" s="229" t="s">
        <v>145</v>
      </c>
      <c r="G259" s="226"/>
      <c r="H259" s="228" t="s">
        <v>44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144</v>
      </c>
      <c r="AU259" s="235" t="s">
        <v>91</v>
      </c>
      <c r="AV259" s="13" t="s">
        <v>89</v>
      </c>
      <c r="AW259" s="13" t="s">
        <v>42</v>
      </c>
      <c r="AX259" s="13" t="s">
        <v>82</v>
      </c>
      <c r="AY259" s="235" t="s">
        <v>133</v>
      </c>
    </row>
    <row r="260" s="14" customFormat="1">
      <c r="A260" s="14"/>
      <c r="B260" s="236"/>
      <c r="C260" s="237"/>
      <c r="D260" s="227" t="s">
        <v>144</v>
      </c>
      <c r="E260" s="238" t="s">
        <v>44</v>
      </c>
      <c r="F260" s="239" t="s">
        <v>134</v>
      </c>
      <c r="G260" s="237"/>
      <c r="H260" s="240">
        <v>4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144</v>
      </c>
      <c r="AU260" s="246" t="s">
        <v>91</v>
      </c>
      <c r="AV260" s="14" t="s">
        <v>91</v>
      </c>
      <c r="AW260" s="14" t="s">
        <v>42</v>
      </c>
      <c r="AX260" s="14" t="s">
        <v>89</v>
      </c>
      <c r="AY260" s="246" t="s">
        <v>133</v>
      </c>
    </row>
    <row r="261" s="2" customFormat="1" ht="33" customHeight="1">
      <c r="A261" s="41"/>
      <c r="B261" s="42"/>
      <c r="C261" s="207" t="s">
        <v>356</v>
      </c>
      <c r="D261" s="207" t="s">
        <v>136</v>
      </c>
      <c r="E261" s="208" t="s">
        <v>357</v>
      </c>
      <c r="F261" s="209" t="s">
        <v>358</v>
      </c>
      <c r="G261" s="210" t="s">
        <v>139</v>
      </c>
      <c r="H261" s="211">
        <v>4</v>
      </c>
      <c r="I261" s="212"/>
      <c r="J261" s="213">
        <f>ROUND(I261*H261,2)</f>
        <v>0</v>
      </c>
      <c r="K261" s="209" t="s">
        <v>140</v>
      </c>
      <c r="L261" s="47"/>
      <c r="M261" s="214" t="s">
        <v>44</v>
      </c>
      <c r="N261" s="215" t="s">
        <v>53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0.065000000000000002</v>
      </c>
      <c r="T261" s="217">
        <f>S261*H261</f>
        <v>0.26000000000000001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134</v>
      </c>
      <c r="AT261" s="218" t="s">
        <v>136</v>
      </c>
      <c r="AU261" s="218" t="s">
        <v>91</v>
      </c>
      <c r="AY261" s="19" t="s">
        <v>133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89</v>
      </c>
      <c r="BK261" s="219">
        <f>ROUND(I261*H261,2)</f>
        <v>0</v>
      </c>
      <c r="BL261" s="19" t="s">
        <v>134</v>
      </c>
      <c r="BM261" s="218" t="s">
        <v>359</v>
      </c>
    </row>
    <row r="262" s="2" customFormat="1">
      <c r="A262" s="41"/>
      <c r="B262" s="42"/>
      <c r="C262" s="43"/>
      <c r="D262" s="220" t="s">
        <v>142</v>
      </c>
      <c r="E262" s="43"/>
      <c r="F262" s="221" t="s">
        <v>360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142</v>
      </c>
      <c r="AU262" s="19" t="s">
        <v>91</v>
      </c>
    </row>
    <row r="263" s="13" customFormat="1">
      <c r="A263" s="13"/>
      <c r="B263" s="225"/>
      <c r="C263" s="226"/>
      <c r="D263" s="227" t="s">
        <v>144</v>
      </c>
      <c r="E263" s="228" t="s">
        <v>44</v>
      </c>
      <c r="F263" s="229" t="s">
        <v>145</v>
      </c>
      <c r="G263" s="226"/>
      <c r="H263" s="228" t="s">
        <v>44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144</v>
      </c>
      <c r="AU263" s="235" t="s">
        <v>91</v>
      </c>
      <c r="AV263" s="13" t="s">
        <v>89</v>
      </c>
      <c r="AW263" s="13" t="s">
        <v>42</v>
      </c>
      <c r="AX263" s="13" t="s">
        <v>82</v>
      </c>
      <c r="AY263" s="235" t="s">
        <v>133</v>
      </c>
    </row>
    <row r="264" s="14" customFormat="1">
      <c r="A264" s="14"/>
      <c r="B264" s="236"/>
      <c r="C264" s="237"/>
      <c r="D264" s="227" t="s">
        <v>144</v>
      </c>
      <c r="E264" s="238" t="s">
        <v>44</v>
      </c>
      <c r="F264" s="239" t="s">
        <v>134</v>
      </c>
      <c r="G264" s="237"/>
      <c r="H264" s="240">
        <v>4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144</v>
      </c>
      <c r="AU264" s="246" t="s">
        <v>91</v>
      </c>
      <c r="AV264" s="14" t="s">
        <v>91</v>
      </c>
      <c r="AW264" s="14" t="s">
        <v>42</v>
      </c>
      <c r="AX264" s="14" t="s">
        <v>89</v>
      </c>
      <c r="AY264" s="246" t="s">
        <v>133</v>
      </c>
    </row>
    <row r="265" s="2" customFormat="1" ht="24.15" customHeight="1">
      <c r="A265" s="41"/>
      <c r="B265" s="42"/>
      <c r="C265" s="207" t="s">
        <v>191</v>
      </c>
      <c r="D265" s="207" t="s">
        <v>136</v>
      </c>
      <c r="E265" s="208" t="s">
        <v>361</v>
      </c>
      <c r="F265" s="209" t="s">
        <v>362</v>
      </c>
      <c r="G265" s="210" t="s">
        <v>139</v>
      </c>
      <c r="H265" s="211">
        <v>4</v>
      </c>
      <c r="I265" s="212"/>
      <c r="J265" s="213">
        <f>ROUND(I265*H265,2)</f>
        <v>0</v>
      </c>
      <c r="K265" s="209" t="s">
        <v>140</v>
      </c>
      <c r="L265" s="47"/>
      <c r="M265" s="214" t="s">
        <v>44</v>
      </c>
      <c r="N265" s="215" t="s">
        <v>53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134</v>
      </c>
      <c r="AT265" s="218" t="s">
        <v>136</v>
      </c>
      <c r="AU265" s="218" t="s">
        <v>91</v>
      </c>
      <c r="AY265" s="19" t="s">
        <v>133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89</v>
      </c>
      <c r="BK265" s="219">
        <f>ROUND(I265*H265,2)</f>
        <v>0</v>
      </c>
      <c r="BL265" s="19" t="s">
        <v>134</v>
      </c>
      <c r="BM265" s="218" t="s">
        <v>363</v>
      </c>
    </row>
    <row r="266" s="2" customFormat="1">
      <c r="A266" s="41"/>
      <c r="B266" s="42"/>
      <c r="C266" s="43"/>
      <c r="D266" s="220" t="s">
        <v>142</v>
      </c>
      <c r="E266" s="43"/>
      <c r="F266" s="221" t="s">
        <v>364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142</v>
      </c>
      <c r="AU266" s="19" t="s">
        <v>91</v>
      </c>
    </row>
    <row r="267" s="13" customFormat="1">
      <c r="A267" s="13"/>
      <c r="B267" s="225"/>
      <c r="C267" s="226"/>
      <c r="D267" s="227" t="s">
        <v>144</v>
      </c>
      <c r="E267" s="228" t="s">
        <v>44</v>
      </c>
      <c r="F267" s="229" t="s">
        <v>145</v>
      </c>
      <c r="G267" s="226"/>
      <c r="H267" s="228" t="s">
        <v>44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144</v>
      </c>
      <c r="AU267" s="235" t="s">
        <v>91</v>
      </c>
      <c r="AV267" s="13" t="s">
        <v>89</v>
      </c>
      <c r="AW267" s="13" t="s">
        <v>42</v>
      </c>
      <c r="AX267" s="13" t="s">
        <v>82</v>
      </c>
      <c r="AY267" s="235" t="s">
        <v>133</v>
      </c>
    </row>
    <row r="268" s="14" customFormat="1">
      <c r="A268" s="14"/>
      <c r="B268" s="236"/>
      <c r="C268" s="237"/>
      <c r="D268" s="227" t="s">
        <v>144</v>
      </c>
      <c r="E268" s="238" t="s">
        <v>44</v>
      </c>
      <c r="F268" s="239" t="s">
        <v>134</v>
      </c>
      <c r="G268" s="237"/>
      <c r="H268" s="240">
        <v>4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144</v>
      </c>
      <c r="AU268" s="246" t="s">
        <v>91</v>
      </c>
      <c r="AV268" s="14" t="s">
        <v>91</v>
      </c>
      <c r="AW268" s="14" t="s">
        <v>42</v>
      </c>
      <c r="AX268" s="14" t="s">
        <v>89</v>
      </c>
      <c r="AY268" s="246" t="s">
        <v>133</v>
      </c>
    </row>
    <row r="269" s="2" customFormat="1" ht="24.15" customHeight="1">
      <c r="A269" s="41"/>
      <c r="B269" s="42"/>
      <c r="C269" s="207" t="s">
        <v>365</v>
      </c>
      <c r="D269" s="207" t="s">
        <v>136</v>
      </c>
      <c r="E269" s="208" t="s">
        <v>366</v>
      </c>
      <c r="F269" s="209" t="s">
        <v>367</v>
      </c>
      <c r="G269" s="210" t="s">
        <v>139</v>
      </c>
      <c r="H269" s="211">
        <v>4</v>
      </c>
      <c r="I269" s="212"/>
      <c r="J269" s="213">
        <f>ROUND(I269*H269,2)</f>
        <v>0</v>
      </c>
      <c r="K269" s="209" t="s">
        <v>140</v>
      </c>
      <c r="L269" s="47"/>
      <c r="M269" s="214" t="s">
        <v>44</v>
      </c>
      <c r="N269" s="215" t="s">
        <v>53</v>
      </c>
      <c r="O269" s="87"/>
      <c r="P269" s="216">
        <f>O269*H269</f>
        <v>0</v>
      </c>
      <c r="Q269" s="216">
        <v>0.048000000000000001</v>
      </c>
      <c r="R269" s="216">
        <f>Q269*H269</f>
        <v>0.192</v>
      </c>
      <c r="S269" s="216">
        <v>0.048000000000000001</v>
      </c>
      <c r="T269" s="217">
        <f>S269*H269</f>
        <v>0.192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134</v>
      </c>
      <c r="AT269" s="218" t="s">
        <v>136</v>
      </c>
      <c r="AU269" s="218" t="s">
        <v>91</v>
      </c>
      <c r="AY269" s="19" t="s">
        <v>133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89</v>
      </c>
      <c r="BK269" s="219">
        <f>ROUND(I269*H269,2)</f>
        <v>0</v>
      </c>
      <c r="BL269" s="19" t="s">
        <v>134</v>
      </c>
      <c r="BM269" s="218" t="s">
        <v>368</v>
      </c>
    </row>
    <row r="270" s="2" customFormat="1">
      <c r="A270" s="41"/>
      <c r="B270" s="42"/>
      <c r="C270" s="43"/>
      <c r="D270" s="220" t="s">
        <v>142</v>
      </c>
      <c r="E270" s="43"/>
      <c r="F270" s="221" t="s">
        <v>369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142</v>
      </c>
      <c r="AU270" s="19" t="s">
        <v>91</v>
      </c>
    </row>
    <row r="271" s="13" customFormat="1">
      <c r="A271" s="13"/>
      <c r="B271" s="225"/>
      <c r="C271" s="226"/>
      <c r="D271" s="227" t="s">
        <v>144</v>
      </c>
      <c r="E271" s="228" t="s">
        <v>44</v>
      </c>
      <c r="F271" s="229" t="s">
        <v>145</v>
      </c>
      <c r="G271" s="226"/>
      <c r="H271" s="228" t="s">
        <v>44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144</v>
      </c>
      <c r="AU271" s="235" t="s">
        <v>91</v>
      </c>
      <c r="AV271" s="13" t="s">
        <v>89</v>
      </c>
      <c r="AW271" s="13" t="s">
        <v>42</v>
      </c>
      <c r="AX271" s="13" t="s">
        <v>82</v>
      </c>
      <c r="AY271" s="235" t="s">
        <v>133</v>
      </c>
    </row>
    <row r="272" s="14" customFormat="1">
      <c r="A272" s="14"/>
      <c r="B272" s="236"/>
      <c r="C272" s="237"/>
      <c r="D272" s="227" t="s">
        <v>144</v>
      </c>
      <c r="E272" s="238" t="s">
        <v>44</v>
      </c>
      <c r="F272" s="239" t="s">
        <v>134</v>
      </c>
      <c r="G272" s="237"/>
      <c r="H272" s="240">
        <v>4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144</v>
      </c>
      <c r="AU272" s="246" t="s">
        <v>91</v>
      </c>
      <c r="AV272" s="14" t="s">
        <v>91</v>
      </c>
      <c r="AW272" s="14" t="s">
        <v>42</v>
      </c>
      <c r="AX272" s="14" t="s">
        <v>89</v>
      </c>
      <c r="AY272" s="246" t="s">
        <v>133</v>
      </c>
    </row>
    <row r="273" s="2" customFormat="1" ht="24.15" customHeight="1">
      <c r="A273" s="41"/>
      <c r="B273" s="42"/>
      <c r="C273" s="207" t="s">
        <v>370</v>
      </c>
      <c r="D273" s="207" t="s">
        <v>136</v>
      </c>
      <c r="E273" s="208" t="s">
        <v>371</v>
      </c>
      <c r="F273" s="209" t="s">
        <v>372</v>
      </c>
      <c r="G273" s="210" t="s">
        <v>139</v>
      </c>
      <c r="H273" s="211">
        <v>4</v>
      </c>
      <c r="I273" s="212"/>
      <c r="J273" s="213">
        <f>ROUND(I273*H273,2)</f>
        <v>0</v>
      </c>
      <c r="K273" s="209" t="s">
        <v>140</v>
      </c>
      <c r="L273" s="47"/>
      <c r="M273" s="214" t="s">
        <v>44</v>
      </c>
      <c r="N273" s="215" t="s">
        <v>53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134</v>
      </c>
      <c r="AT273" s="218" t="s">
        <v>136</v>
      </c>
      <c r="AU273" s="218" t="s">
        <v>91</v>
      </c>
      <c r="AY273" s="19" t="s">
        <v>133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89</v>
      </c>
      <c r="BK273" s="219">
        <f>ROUND(I273*H273,2)</f>
        <v>0</v>
      </c>
      <c r="BL273" s="19" t="s">
        <v>134</v>
      </c>
      <c r="BM273" s="218" t="s">
        <v>373</v>
      </c>
    </row>
    <row r="274" s="2" customFormat="1">
      <c r="A274" s="41"/>
      <c r="B274" s="42"/>
      <c r="C274" s="43"/>
      <c r="D274" s="220" t="s">
        <v>142</v>
      </c>
      <c r="E274" s="43"/>
      <c r="F274" s="221" t="s">
        <v>374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142</v>
      </c>
      <c r="AU274" s="19" t="s">
        <v>91</v>
      </c>
    </row>
    <row r="275" s="13" customFormat="1">
      <c r="A275" s="13"/>
      <c r="B275" s="225"/>
      <c r="C275" s="226"/>
      <c r="D275" s="227" t="s">
        <v>144</v>
      </c>
      <c r="E275" s="228" t="s">
        <v>44</v>
      </c>
      <c r="F275" s="229" t="s">
        <v>145</v>
      </c>
      <c r="G275" s="226"/>
      <c r="H275" s="228" t="s">
        <v>44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144</v>
      </c>
      <c r="AU275" s="235" t="s">
        <v>91</v>
      </c>
      <c r="AV275" s="13" t="s">
        <v>89</v>
      </c>
      <c r="AW275" s="13" t="s">
        <v>42</v>
      </c>
      <c r="AX275" s="13" t="s">
        <v>82</v>
      </c>
      <c r="AY275" s="235" t="s">
        <v>133</v>
      </c>
    </row>
    <row r="276" s="14" customFormat="1">
      <c r="A276" s="14"/>
      <c r="B276" s="236"/>
      <c r="C276" s="237"/>
      <c r="D276" s="227" t="s">
        <v>144</v>
      </c>
      <c r="E276" s="238" t="s">
        <v>44</v>
      </c>
      <c r="F276" s="239" t="s">
        <v>134</v>
      </c>
      <c r="G276" s="237"/>
      <c r="H276" s="240">
        <v>4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144</v>
      </c>
      <c r="AU276" s="246" t="s">
        <v>91</v>
      </c>
      <c r="AV276" s="14" t="s">
        <v>91</v>
      </c>
      <c r="AW276" s="14" t="s">
        <v>42</v>
      </c>
      <c r="AX276" s="14" t="s">
        <v>89</v>
      </c>
      <c r="AY276" s="246" t="s">
        <v>133</v>
      </c>
    </row>
    <row r="277" s="2" customFormat="1" ht="24.15" customHeight="1">
      <c r="A277" s="41"/>
      <c r="B277" s="42"/>
      <c r="C277" s="207" t="s">
        <v>375</v>
      </c>
      <c r="D277" s="207" t="s">
        <v>136</v>
      </c>
      <c r="E277" s="208" t="s">
        <v>376</v>
      </c>
      <c r="F277" s="209" t="s">
        <v>377</v>
      </c>
      <c r="G277" s="210" t="s">
        <v>139</v>
      </c>
      <c r="H277" s="211">
        <v>4</v>
      </c>
      <c r="I277" s="212"/>
      <c r="J277" s="213">
        <f>ROUND(I277*H277,2)</f>
        <v>0</v>
      </c>
      <c r="K277" s="209" t="s">
        <v>140</v>
      </c>
      <c r="L277" s="47"/>
      <c r="M277" s="214" t="s">
        <v>44</v>
      </c>
      <c r="N277" s="215" t="s">
        <v>53</v>
      </c>
      <c r="O277" s="87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134</v>
      </c>
      <c r="AT277" s="218" t="s">
        <v>136</v>
      </c>
      <c r="AU277" s="218" t="s">
        <v>91</v>
      </c>
      <c r="AY277" s="19" t="s">
        <v>133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9" t="s">
        <v>89</v>
      </c>
      <c r="BK277" s="219">
        <f>ROUND(I277*H277,2)</f>
        <v>0</v>
      </c>
      <c r="BL277" s="19" t="s">
        <v>134</v>
      </c>
      <c r="BM277" s="218" t="s">
        <v>378</v>
      </c>
    </row>
    <row r="278" s="2" customFormat="1">
      <c r="A278" s="41"/>
      <c r="B278" s="42"/>
      <c r="C278" s="43"/>
      <c r="D278" s="220" t="s">
        <v>142</v>
      </c>
      <c r="E278" s="43"/>
      <c r="F278" s="221" t="s">
        <v>379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142</v>
      </c>
      <c r="AU278" s="19" t="s">
        <v>91</v>
      </c>
    </row>
    <row r="279" s="13" customFormat="1">
      <c r="A279" s="13"/>
      <c r="B279" s="225"/>
      <c r="C279" s="226"/>
      <c r="D279" s="227" t="s">
        <v>144</v>
      </c>
      <c r="E279" s="228" t="s">
        <v>44</v>
      </c>
      <c r="F279" s="229" t="s">
        <v>145</v>
      </c>
      <c r="G279" s="226"/>
      <c r="H279" s="228" t="s">
        <v>44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144</v>
      </c>
      <c r="AU279" s="235" t="s">
        <v>91</v>
      </c>
      <c r="AV279" s="13" t="s">
        <v>89</v>
      </c>
      <c r="AW279" s="13" t="s">
        <v>42</v>
      </c>
      <c r="AX279" s="13" t="s">
        <v>82</v>
      </c>
      <c r="AY279" s="235" t="s">
        <v>133</v>
      </c>
    </row>
    <row r="280" s="14" customFormat="1">
      <c r="A280" s="14"/>
      <c r="B280" s="236"/>
      <c r="C280" s="237"/>
      <c r="D280" s="227" t="s">
        <v>144</v>
      </c>
      <c r="E280" s="238" t="s">
        <v>44</v>
      </c>
      <c r="F280" s="239" t="s">
        <v>134</v>
      </c>
      <c r="G280" s="237"/>
      <c r="H280" s="240">
        <v>4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144</v>
      </c>
      <c r="AU280" s="246" t="s">
        <v>91</v>
      </c>
      <c r="AV280" s="14" t="s">
        <v>91</v>
      </c>
      <c r="AW280" s="14" t="s">
        <v>42</v>
      </c>
      <c r="AX280" s="14" t="s">
        <v>89</v>
      </c>
      <c r="AY280" s="246" t="s">
        <v>133</v>
      </c>
    </row>
    <row r="281" s="2" customFormat="1" ht="33" customHeight="1">
      <c r="A281" s="41"/>
      <c r="B281" s="42"/>
      <c r="C281" s="207" t="s">
        <v>380</v>
      </c>
      <c r="D281" s="207" t="s">
        <v>136</v>
      </c>
      <c r="E281" s="208" t="s">
        <v>381</v>
      </c>
      <c r="F281" s="209" t="s">
        <v>382</v>
      </c>
      <c r="G281" s="210" t="s">
        <v>139</v>
      </c>
      <c r="H281" s="211">
        <v>4</v>
      </c>
      <c r="I281" s="212"/>
      <c r="J281" s="213">
        <f>ROUND(I281*H281,2)</f>
        <v>0</v>
      </c>
      <c r="K281" s="209" t="s">
        <v>140</v>
      </c>
      <c r="L281" s="47"/>
      <c r="M281" s="214" t="s">
        <v>44</v>
      </c>
      <c r="N281" s="215" t="s">
        <v>53</v>
      </c>
      <c r="O281" s="87"/>
      <c r="P281" s="216">
        <f>O281*H281</f>
        <v>0</v>
      </c>
      <c r="Q281" s="216">
        <v>0.020140000000000002</v>
      </c>
      <c r="R281" s="216">
        <f>Q281*H281</f>
        <v>0.080560000000000007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134</v>
      </c>
      <c r="AT281" s="218" t="s">
        <v>136</v>
      </c>
      <c r="AU281" s="218" t="s">
        <v>91</v>
      </c>
      <c r="AY281" s="19" t="s">
        <v>133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89</v>
      </c>
      <c r="BK281" s="219">
        <f>ROUND(I281*H281,2)</f>
        <v>0</v>
      </c>
      <c r="BL281" s="19" t="s">
        <v>134</v>
      </c>
      <c r="BM281" s="218" t="s">
        <v>383</v>
      </c>
    </row>
    <row r="282" s="2" customFormat="1">
      <c r="A282" s="41"/>
      <c r="B282" s="42"/>
      <c r="C282" s="43"/>
      <c r="D282" s="220" t="s">
        <v>142</v>
      </c>
      <c r="E282" s="43"/>
      <c r="F282" s="221" t="s">
        <v>384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9" t="s">
        <v>142</v>
      </c>
      <c r="AU282" s="19" t="s">
        <v>91</v>
      </c>
    </row>
    <row r="283" s="13" customFormat="1">
      <c r="A283" s="13"/>
      <c r="B283" s="225"/>
      <c r="C283" s="226"/>
      <c r="D283" s="227" t="s">
        <v>144</v>
      </c>
      <c r="E283" s="228" t="s">
        <v>44</v>
      </c>
      <c r="F283" s="229" t="s">
        <v>145</v>
      </c>
      <c r="G283" s="226"/>
      <c r="H283" s="228" t="s">
        <v>44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144</v>
      </c>
      <c r="AU283" s="235" t="s">
        <v>91</v>
      </c>
      <c r="AV283" s="13" t="s">
        <v>89</v>
      </c>
      <c r="AW283" s="13" t="s">
        <v>42</v>
      </c>
      <c r="AX283" s="13" t="s">
        <v>82</v>
      </c>
      <c r="AY283" s="235" t="s">
        <v>133</v>
      </c>
    </row>
    <row r="284" s="14" customFormat="1">
      <c r="A284" s="14"/>
      <c r="B284" s="236"/>
      <c r="C284" s="237"/>
      <c r="D284" s="227" t="s">
        <v>144</v>
      </c>
      <c r="E284" s="238" t="s">
        <v>44</v>
      </c>
      <c r="F284" s="239" t="s">
        <v>134</v>
      </c>
      <c r="G284" s="237"/>
      <c r="H284" s="240">
        <v>4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144</v>
      </c>
      <c r="AU284" s="246" t="s">
        <v>91</v>
      </c>
      <c r="AV284" s="14" t="s">
        <v>91</v>
      </c>
      <c r="AW284" s="14" t="s">
        <v>42</v>
      </c>
      <c r="AX284" s="14" t="s">
        <v>89</v>
      </c>
      <c r="AY284" s="246" t="s">
        <v>133</v>
      </c>
    </row>
    <row r="285" s="2" customFormat="1" ht="37.8" customHeight="1">
      <c r="A285" s="41"/>
      <c r="B285" s="42"/>
      <c r="C285" s="207" t="s">
        <v>385</v>
      </c>
      <c r="D285" s="207" t="s">
        <v>136</v>
      </c>
      <c r="E285" s="208" t="s">
        <v>386</v>
      </c>
      <c r="F285" s="209" t="s">
        <v>387</v>
      </c>
      <c r="G285" s="210" t="s">
        <v>139</v>
      </c>
      <c r="H285" s="211">
        <v>4</v>
      </c>
      <c r="I285" s="212"/>
      <c r="J285" s="213">
        <f>ROUND(I285*H285,2)</f>
        <v>0</v>
      </c>
      <c r="K285" s="209" t="s">
        <v>140</v>
      </c>
      <c r="L285" s="47"/>
      <c r="M285" s="214" t="s">
        <v>44</v>
      </c>
      <c r="N285" s="215" t="s">
        <v>53</v>
      </c>
      <c r="O285" s="87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134</v>
      </c>
      <c r="AT285" s="218" t="s">
        <v>136</v>
      </c>
      <c r="AU285" s="218" t="s">
        <v>91</v>
      </c>
      <c r="AY285" s="19" t="s">
        <v>133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89</v>
      </c>
      <c r="BK285" s="219">
        <f>ROUND(I285*H285,2)</f>
        <v>0</v>
      </c>
      <c r="BL285" s="19" t="s">
        <v>134</v>
      </c>
      <c r="BM285" s="218" t="s">
        <v>388</v>
      </c>
    </row>
    <row r="286" s="2" customFormat="1">
      <c r="A286" s="41"/>
      <c r="B286" s="42"/>
      <c r="C286" s="43"/>
      <c r="D286" s="220" t="s">
        <v>142</v>
      </c>
      <c r="E286" s="43"/>
      <c r="F286" s="221" t="s">
        <v>389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9" t="s">
        <v>142</v>
      </c>
      <c r="AU286" s="19" t="s">
        <v>91</v>
      </c>
    </row>
    <row r="287" s="13" customFormat="1">
      <c r="A287" s="13"/>
      <c r="B287" s="225"/>
      <c r="C287" s="226"/>
      <c r="D287" s="227" t="s">
        <v>144</v>
      </c>
      <c r="E287" s="228" t="s">
        <v>44</v>
      </c>
      <c r="F287" s="229" t="s">
        <v>145</v>
      </c>
      <c r="G287" s="226"/>
      <c r="H287" s="228" t="s">
        <v>44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144</v>
      </c>
      <c r="AU287" s="235" t="s">
        <v>91</v>
      </c>
      <c r="AV287" s="13" t="s">
        <v>89</v>
      </c>
      <c r="AW287" s="13" t="s">
        <v>42</v>
      </c>
      <c r="AX287" s="13" t="s">
        <v>82</v>
      </c>
      <c r="AY287" s="235" t="s">
        <v>133</v>
      </c>
    </row>
    <row r="288" s="14" customFormat="1">
      <c r="A288" s="14"/>
      <c r="B288" s="236"/>
      <c r="C288" s="237"/>
      <c r="D288" s="227" t="s">
        <v>144</v>
      </c>
      <c r="E288" s="238" t="s">
        <v>44</v>
      </c>
      <c r="F288" s="239" t="s">
        <v>134</v>
      </c>
      <c r="G288" s="237"/>
      <c r="H288" s="240">
        <v>4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144</v>
      </c>
      <c r="AU288" s="246" t="s">
        <v>91</v>
      </c>
      <c r="AV288" s="14" t="s">
        <v>91</v>
      </c>
      <c r="AW288" s="14" t="s">
        <v>42</v>
      </c>
      <c r="AX288" s="14" t="s">
        <v>89</v>
      </c>
      <c r="AY288" s="246" t="s">
        <v>133</v>
      </c>
    </row>
    <row r="289" s="2" customFormat="1" ht="33" customHeight="1">
      <c r="A289" s="41"/>
      <c r="B289" s="42"/>
      <c r="C289" s="207" t="s">
        <v>390</v>
      </c>
      <c r="D289" s="207" t="s">
        <v>136</v>
      </c>
      <c r="E289" s="208" t="s">
        <v>391</v>
      </c>
      <c r="F289" s="209" t="s">
        <v>392</v>
      </c>
      <c r="G289" s="210" t="s">
        <v>139</v>
      </c>
      <c r="H289" s="211">
        <v>4</v>
      </c>
      <c r="I289" s="212"/>
      <c r="J289" s="213">
        <f>ROUND(I289*H289,2)</f>
        <v>0</v>
      </c>
      <c r="K289" s="209" t="s">
        <v>140</v>
      </c>
      <c r="L289" s="47"/>
      <c r="M289" s="214" t="s">
        <v>44</v>
      </c>
      <c r="N289" s="215" t="s">
        <v>53</v>
      </c>
      <c r="O289" s="87"/>
      <c r="P289" s="216">
        <f>O289*H289</f>
        <v>0</v>
      </c>
      <c r="Q289" s="216">
        <v>0.0071799999999999998</v>
      </c>
      <c r="R289" s="216">
        <f>Q289*H289</f>
        <v>0.028719999999999999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134</v>
      </c>
      <c r="AT289" s="218" t="s">
        <v>136</v>
      </c>
      <c r="AU289" s="218" t="s">
        <v>91</v>
      </c>
      <c r="AY289" s="19" t="s">
        <v>133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89</v>
      </c>
      <c r="BK289" s="219">
        <f>ROUND(I289*H289,2)</f>
        <v>0</v>
      </c>
      <c r="BL289" s="19" t="s">
        <v>134</v>
      </c>
      <c r="BM289" s="218" t="s">
        <v>393</v>
      </c>
    </row>
    <row r="290" s="2" customFormat="1">
      <c r="A290" s="41"/>
      <c r="B290" s="42"/>
      <c r="C290" s="43"/>
      <c r="D290" s="220" t="s">
        <v>142</v>
      </c>
      <c r="E290" s="43"/>
      <c r="F290" s="221" t="s">
        <v>394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142</v>
      </c>
      <c r="AU290" s="19" t="s">
        <v>91</v>
      </c>
    </row>
    <row r="291" s="13" customFormat="1">
      <c r="A291" s="13"/>
      <c r="B291" s="225"/>
      <c r="C291" s="226"/>
      <c r="D291" s="227" t="s">
        <v>144</v>
      </c>
      <c r="E291" s="228" t="s">
        <v>44</v>
      </c>
      <c r="F291" s="229" t="s">
        <v>145</v>
      </c>
      <c r="G291" s="226"/>
      <c r="H291" s="228" t="s">
        <v>44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144</v>
      </c>
      <c r="AU291" s="235" t="s">
        <v>91</v>
      </c>
      <c r="AV291" s="13" t="s">
        <v>89</v>
      </c>
      <c r="AW291" s="13" t="s">
        <v>42</v>
      </c>
      <c r="AX291" s="13" t="s">
        <v>82</v>
      </c>
      <c r="AY291" s="235" t="s">
        <v>133</v>
      </c>
    </row>
    <row r="292" s="14" customFormat="1">
      <c r="A292" s="14"/>
      <c r="B292" s="236"/>
      <c r="C292" s="237"/>
      <c r="D292" s="227" t="s">
        <v>144</v>
      </c>
      <c r="E292" s="238" t="s">
        <v>44</v>
      </c>
      <c r="F292" s="239" t="s">
        <v>134</v>
      </c>
      <c r="G292" s="237"/>
      <c r="H292" s="240">
        <v>4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144</v>
      </c>
      <c r="AU292" s="246" t="s">
        <v>91</v>
      </c>
      <c r="AV292" s="14" t="s">
        <v>91</v>
      </c>
      <c r="AW292" s="14" t="s">
        <v>42</v>
      </c>
      <c r="AX292" s="14" t="s">
        <v>89</v>
      </c>
      <c r="AY292" s="246" t="s">
        <v>133</v>
      </c>
    </row>
    <row r="293" s="2" customFormat="1" ht="33" customHeight="1">
      <c r="A293" s="41"/>
      <c r="B293" s="42"/>
      <c r="C293" s="207" t="s">
        <v>395</v>
      </c>
      <c r="D293" s="207" t="s">
        <v>136</v>
      </c>
      <c r="E293" s="208" t="s">
        <v>396</v>
      </c>
      <c r="F293" s="209" t="s">
        <v>397</v>
      </c>
      <c r="G293" s="210" t="s">
        <v>139</v>
      </c>
      <c r="H293" s="211">
        <v>4</v>
      </c>
      <c r="I293" s="212"/>
      <c r="J293" s="213">
        <f>ROUND(I293*H293,2)</f>
        <v>0</v>
      </c>
      <c r="K293" s="209" t="s">
        <v>140</v>
      </c>
      <c r="L293" s="47"/>
      <c r="M293" s="214" t="s">
        <v>44</v>
      </c>
      <c r="N293" s="215" t="s">
        <v>53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134</v>
      </c>
      <c r="AT293" s="218" t="s">
        <v>136</v>
      </c>
      <c r="AU293" s="218" t="s">
        <v>91</v>
      </c>
      <c r="AY293" s="19" t="s">
        <v>133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89</v>
      </c>
      <c r="BK293" s="219">
        <f>ROUND(I293*H293,2)</f>
        <v>0</v>
      </c>
      <c r="BL293" s="19" t="s">
        <v>134</v>
      </c>
      <c r="BM293" s="218" t="s">
        <v>398</v>
      </c>
    </row>
    <row r="294" s="2" customFormat="1">
      <c r="A294" s="41"/>
      <c r="B294" s="42"/>
      <c r="C294" s="43"/>
      <c r="D294" s="220" t="s">
        <v>142</v>
      </c>
      <c r="E294" s="43"/>
      <c r="F294" s="221" t="s">
        <v>399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142</v>
      </c>
      <c r="AU294" s="19" t="s">
        <v>91</v>
      </c>
    </row>
    <row r="295" s="13" customFormat="1">
      <c r="A295" s="13"/>
      <c r="B295" s="225"/>
      <c r="C295" s="226"/>
      <c r="D295" s="227" t="s">
        <v>144</v>
      </c>
      <c r="E295" s="228" t="s">
        <v>44</v>
      </c>
      <c r="F295" s="229" t="s">
        <v>145</v>
      </c>
      <c r="G295" s="226"/>
      <c r="H295" s="228" t="s">
        <v>44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144</v>
      </c>
      <c r="AU295" s="235" t="s">
        <v>91</v>
      </c>
      <c r="AV295" s="13" t="s">
        <v>89</v>
      </c>
      <c r="AW295" s="13" t="s">
        <v>42</v>
      </c>
      <c r="AX295" s="13" t="s">
        <v>82</v>
      </c>
      <c r="AY295" s="235" t="s">
        <v>133</v>
      </c>
    </row>
    <row r="296" s="14" customFormat="1">
      <c r="A296" s="14"/>
      <c r="B296" s="236"/>
      <c r="C296" s="237"/>
      <c r="D296" s="227" t="s">
        <v>144</v>
      </c>
      <c r="E296" s="238" t="s">
        <v>44</v>
      </c>
      <c r="F296" s="239" t="s">
        <v>134</v>
      </c>
      <c r="G296" s="237"/>
      <c r="H296" s="240">
        <v>4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144</v>
      </c>
      <c r="AU296" s="246" t="s">
        <v>91</v>
      </c>
      <c r="AV296" s="14" t="s">
        <v>91</v>
      </c>
      <c r="AW296" s="14" t="s">
        <v>42</v>
      </c>
      <c r="AX296" s="14" t="s">
        <v>89</v>
      </c>
      <c r="AY296" s="246" t="s">
        <v>133</v>
      </c>
    </row>
    <row r="297" s="2" customFormat="1" ht="33" customHeight="1">
      <c r="A297" s="41"/>
      <c r="B297" s="42"/>
      <c r="C297" s="207" t="s">
        <v>400</v>
      </c>
      <c r="D297" s="207" t="s">
        <v>136</v>
      </c>
      <c r="E297" s="208" t="s">
        <v>401</v>
      </c>
      <c r="F297" s="209" t="s">
        <v>402</v>
      </c>
      <c r="G297" s="210" t="s">
        <v>139</v>
      </c>
      <c r="H297" s="211">
        <v>4</v>
      </c>
      <c r="I297" s="212"/>
      <c r="J297" s="213">
        <f>ROUND(I297*H297,2)</f>
        <v>0</v>
      </c>
      <c r="K297" s="209" t="s">
        <v>140</v>
      </c>
      <c r="L297" s="47"/>
      <c r="M297" s="214" t="s">
        <v>44</v>
      </c>
      <c r="N297" s="215" t="s">
        <v>53</v>
      </c>
      <c r="O297" s="87"/>
      <c r="P297" s="216">
        <f>O297*H297</f>
        <v>0</v>
      </c>
      <c r="Q297" s="216">
        <v>0.0013400000000000001</v>
      </c>
      <c r="R297" s="216">
        <f>Q297*H297</f>
        <v>0.0053600000000000002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134</v>
      </c>
      <c r="AT297" s="218" t="s">
        <v>136</v>
      </c>
      <c r="AU297" s="218" t="s">
        <v>91</v>
      </c>
      <c r="AY297" s="19" t="s">
        <v>133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89</v>
      </c>
      <c r="BK297" s="219">
        <f>ROUND(I297*H297,2)</f>
        <v>0</v>
      </c>
      <c r="BL297" s="19" t="s">
        <v>134</v>
      </c>
      <c r="BM297" s="218" t="s">
        <v>403</v>
      </c>
    </row>
    <row r="298" s="2" customFormat="1">
      <c r="A298" s="41"/>
      <c r="B298" s="42"/>
      <c r="C298" s="43"/>
      <c r="D298" s="220" t="s">
        <v>142</v>
      </c>
      <c r="E298" s="43"/>
      <c r="F298" s="221" t="s">
        <v>404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142</v>
      </c>
      <c r="AU298" s="19" t="s">
        <v>91</v>
      </c>
    </row>
    <row r="299" s="13" customFormat="1">
      <c r="A299" s="13"/>
      <c r="B299" s="225"/>
      <c r="C299" s="226"/>
      <c r="D299" s="227" t="s">
        <v>144</v>
      </c>
      <c r="E299" s="228" t="s">
        <v>44</v>
      </c>
      <c r="F299" s="229" t="s">
        <v>145</v>
      </c>
      <c r="G299" s="226"/>
      <c r="H299" s="228" t="s">
        <v>44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144</v>
      </c>
      <c r="AU299" s="235" t="s">
        <v>91</v>
      </c>
      <c r="AV299" s="13" t="s">
        <v>89</v>
      </c>
      <c r="AW299" s="13" t="s">
        <v>42</v>
      </c>
      <c r="AX299" s="13" t="s">
        <v>82</v>
      </c>
      <c r="AY299" s="235" t="s">
        <v>133</v>
      </c>
    </row>
    <row r="300" s="14" customFormat="1">
      <c r="A300" s="14"/>
      <c r="B300" s="236"/>
      <c r="C300" s="237"/>
      <c r="D300" s="227" t="s">
        <v>144</v>
      </c>
      <c r="E300" s="238" t="s">
        <v>44</v>
      </c>
      <c r="F300" s="239" t="s">
        <v>134</v>
      </c>
      <c r="G300" s="237"/>
      <c r="H300" s="240">
        <v>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144</v>
      </c>
      <c r="AU300" s="246" t="s">
        <v>91</v>
      </c>
      <c r="AV300" s="14" t="s">
        <v>91</v>
      </c>
      <c r="AW300" s="14" t="s">
        <v>42</v>
      </c>
      <c r="AX300" s="14" t="s">
        <v>89</v>
      </c>
      <c r="AY300" s="246" t="s">
        <v>133</v>
      </c>
    </row>
    <row r="301" s="2" customFormat="1" ht="24.15" customHeight="1">
      <c r="A301" s="41"/>
      <c r="B301" s="42"/>
      <c r="C301" s="207" t="s">
        <v>405</v>
      </c>
      <c r="D301" s="207" t="s">
        <v>136</v>
      </c>
      <c r="E301" s="208" t="s">
        <v>406</v>
      </c>
      <c r="F301" s="209" t="s">
        <v>407</v>
      </c>
      <c r="G301" s="210" t="s">
        <v>139</v>
      </c>
      <c r="H301" s="211">
        <v>4</v>
      </c>
      <c r="I301" s="212"/>
      <c r="J301" s="213">
        <f>ROUND(I301*H301,2)</f>
        <v>0</v>
      </c>
      <c r="K301" s="209" t="s">
        <v>140</v>
      </c>
      <c r="L301" s="47"/>
      <c r="M301" s="214" t="s">
        <v>44</v>
      </c>
      <c r="N301" s="215" t="s">
        <v>53</v>
      </c>
      <c r="O301" s="87"/>
      <c r="P301" s="216">
        <f>O301*H301</f>
        <v>0</v>
      </c>
      <c r="Q301" s="216">
        <v>0</v>
      </c>
      <c r="R301" s="216">
        <f>Q301*H301</f>
        <v>0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134</v>
      </c>
      <c r="AT301" s="218" t="s">
        <v>136</v>
      </c>
      <c r="AU301" s="218" t="s">
        <v>91</v>
      </c>
      <c r="AY301" s="19" t="s">
        <v>133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9" t="s">
        <v>89</v>
      </c>
      <c r="BK301" s="219">
        <f>ROUND(I301*H301,2)</f>
        <v>0</v>
      </c>
      <c r="BL301" s="19" t="s">
        <v>134</v>
      </c>
      <c r="BM301" s="218" t="s">
        <v>408</v>
      </c>
    </row>
    <row r="302" s="2" customFormat="1">
      <c r="A302" s="41"/>
      <c r="B302" s="42"/>
      <c r="C302" s="43"/>
      <c r="D302" s="220" t="s">
        <v>142</v>
      </c>
      <c r="E302" s="43"/>
      <c r="F302" s="221" t="s">
        <v>409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142</v>
      </c>
      <c r="AU302" s="19" t="s">
        <v>91</v>
      </c>
    </row>
    <row r="303" s="13" customFormat="1">
      <c r="A303" s="13"/>
      <c r="B303" s="225"/>
      <c r="C303" s="226"/>
      <c r="D303" s="227" t="s">
        <v>144</v>
      </c>
      <c r="E303" s="228" t="s">
        <v>44</v>
      </c>
      <c r="F303" s="229" t="s">
        <v>145</v>
      </c>
      <c r="G303" s="226"/>
      <c r="H303" s="228" t="s">
        <v>44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144</v>
      </c>
      <c r="AU303" s="235" t="s">
        <v>91</v>
      </c>
      <c r="AV303" s="13" t="s">
        <v>89</v>
      </c>
      <c r="AW303" s="13" t="s">
        <v>42</v>
      </c>
      <c r="AX303" s="13" t="s">
        <v>82</v>
      </c>
      <c r="AY303" s="235" t="s">
        <v>133</v>
      </c>
    </row>
    <row r="304" s="14" customFormat="1">
      <c r="A304" s="14"/>
      <c r="B304" s="236"/>
      <c r="C304" s="237"/>
      <c r="D304" s="227" t="s">
        <v>144</v>
      </c>
      <c r="E304" s="238" t="s">
        <v>44</v>
      </c>
      <c r="F304" s="239" t="s">
        <v>134</v>
      </c>
      <c r="G304" s="237"/>
      <c r="H304" s="240">
        <v>4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144</v>
      </c>
      <c r="AU304" s="246" t="s">
        <v>91</v>
      </c>
      <c r="AV304" s="14" t="s">
        <v>91</v>
      </c>
      <c r="AW304" s="14" t="s">
        <v>42</v>
      </c>
      <c r="AX304" s="14" t="s">
        <v>89</v>
      </c>
      <c r="AY304" s="246" t="s">
        <v>133</v>
      </c>
    </row>
    <row r="305" s="2" customFormat="1" ht="24.15" customHeight="1">
      <c r="A305" s="41"/>
      <c r="B305" s="42"/>
      <c r="C305" s="207" t="s">
        <v>410</v>
      </c>
      <c r="D305" s="207" t="s">
        <v>136</v>
      </c>
      <c r="E305" s="208" t="s">
        <v>411</v>
      </c>
      <c r="F305" s="209" t="s">
        <v>412</v>
      </c>
      <c r="G305" s="210" t="s">
        <v>139</v>
      </c>
      <c r="H305" s="211">
        <v>4</v>
      </c>
      <c r="I305" s="212"/>
      <c r="J305" s="213">
        <f>ROUND(I305*H305,2)</f>
        <v>0</v>
      </c>
      <c r="K305" s="209" t="s">
        <v>140</v>
      </c>
      <c r="L305" s="47"/>
      <c r="M305" s="214" t="s">
        <v>44</v>
      </c>
      <c r="N305" s="215" t="s">
        <v>53</v>
      </c>
      <c r="O305" s="87"/>
      <c r="P305" s="216">
        <f>O305*H305</f>
        <v>0</v>
      </c>
      <c r="Q305" s="216">
        <v>0.0020999999999999999</v>
      </c>
      <c r="R305" s="216">
        <f>Q305*H305</f>
        <v>0.0083999999999999995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134</v>
      </c>
      <c r="AT305" s="218" t="s">
        <v>136</v>
      </c>
      <c r="AU305" s="218" t="s">
        <v>91</v>
      </c>
      <c r="AY305" s="19" t="s">
        <v>133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89</v>
      </c>
      <c r="BK305" s="219">
        <f>ROUND(I305*H305,2)</f>
        <v>0</v>
      </c>
      <c r="BL305" s="19" t="s">
        <v>134</v>
      </c>
      <c r="BM305" s="218" t="s">
        <v>413</v>
      </c>
    </row>
    <row r="306" s="2" customFormat="1">
      <c r="A306" s="41"/>
      <c r="B306" s="42"/>
      <c r="C306" s="43"/>
      <c r="D306" s="220" t="s">
        <v>142</v>
      </c>
      <c r="E306" s="43"/>
      <c r="F306" s="221" t="s">
        <v>414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19" t="s">
        <v>142</v>
      </c>
      <c r="AU306" s="19" t="s">
        <v>91</v>
      </c>
    </row>
    <row r="307" s="13" customFormat="1">
      <c r="A307" s="13"/>
      <c r="B307" s="225"/>
      <c r="C307" s="226"/>
      <c r="D307" s="227" t="s">
        <v>144</v>
      </c>
      <c r="E307" s="228" t="s">
        <v>44</v>
      </c>
      <c r="F307" s="229" t="s">
        <v>145</v>
      </c>
      <c r="G307" s="226"/>
      <c r="H307" s="228" t="s">
        <v>44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144</v>
      </c>
      <c r="AU307" s="235" t="s">
        <v>91</v>
      </c>
      <c r="AV307" s="13" t="s">
        <v>89</v>
      </c>
      <c r="AW307" s="13" t="s">
        <v>42</v>
      </c>
      <c r="AX307" s="13" t="s">
        <v>82</v>
      </c>
      <c r="AY307" s="235" t="s">
        <v>133</v>
      </c>
    </row>
    <row r="308" s="14" customFormat="1">
      <c r="A308" s="14"/>
      <c r="B308" s="236"/>
      <c r="C308" s="237"/>
      <c r="D308" s="227" t="s">
        <v>144</v>
      </c>
      <c r="E308" s="238" t="s">
        <v>44</v>
      </c>
      <c r="F308" s="239" t="s">
        <v>134</v>
      </c>
      <c r="G308" s="237"/>
      <c r="H308" s="240">
        <v>4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144</v>
      </c>
      <c r="AU308" s="246" t="s">
        <v>91</v>
      </c>
      <c r="AV308" s="14" t="s">
        <v>91</v>
      </c>
      <c r="AW308" s="14" t="s">
        <v>42</v>
      </c>
      <c r="AX308" s="14" t="s">
        <v>89</v>
      </c>
      <c r="AY308" s="246" t="s">
        <v>133</v>
      </c>
    </row>
    <row r="309" s="2" customFormat="1" ht="33" customHeight="1">
      <c r="A309" s="41"/>
      <c r="B309" s="42"/>
      <c r="C309" s="207" t="s">
        <v>415</v>
      </c>
      <c r="D309" s="207" t="s">
        <v>136</v>
      </c>
      <c r="E309" s="208" t="s">
        <v>416</v>
      </c>
      <c r="F309" s="209" t="s">
        <v>417</v>
      </c>
      <c r="G309" s="210" t="s">
        <v>139</v>
      </c>
      <c r="H309" s="211">
        <v>4</v>
      </c>
      <c r="I309" s="212"/>
      <c r="J309" s="213">
        <f>ROUND(I309*H309,2)</f>
        <v>0</v>
      </c>
      <c r="K309" s="209" t="s">
        <v>140</v>
      </c>
      <c r="L309" s="47"/>
      <c r="M309" s="214" t="s">
        <v>44</v>
      </c>
      <c r="N309" s="215" t="s">
        <v>53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134</v>
      </c>
      <c r="AT309" s="218" t="s">
        <v>136</v>
      </c>
      <c r="AU309" s="218" t="s">
        <v>91</v>
      </c>
      <c r="AY309" s="19" t="s">
        <v>133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9" t="s">
        <v>89</v>
      </c>
      <c r="BK309" s="219">
        <f>ROUND(I309*H309,2)</f>
        <v>0</v>
      </c>
      <c r="BL309" s="19" t="s">
        <v>134</v>
      </c>
      <c r="BM309" s="218" t="s">
        <v>418</v>
      </c>
    </row>
    <row r="310" s="2" customFormat="1">
      <c r="A310" s="41"/>
      <c r="B310" s="42"/>
      <c r="C310" s="43"/>
      <c r="D310" s="220" t="s">
        <v>142</v>
      </c>
      <c r="E310" s="43"/>
      <c r="F310" s="221" t="s">
        <v>419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19" t="s">
        <v>142</v>
      </c>
      <c r="AU310" s="19" t="s">
        <v>91</v>
      </c>
    </row>
    <row r="311" s="13" customFormat="1">
      <c r="A311" s="13"/>
      <c r="B311" s="225"/>
      <c r="C311" s="226"/>
      <c r="D311" s="227" t="s">
        <v>144</v>
      </c>
      <c r="E311" s="228" t="s">
        <v>44</v>
      </c>
      <c r="F311" s="229" t="s">
        <v>145</v>
      </c>
      <c r="G311" s="226"/>
      <c r="H311" s="228" t="s">
        <v>44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144</v>
      </c>
      <c r="AU311" s="235" t="s">
        <v>91</v>
      </c>
      <c r="AV311" s="13" t="s">
        <v>89</v>
      </c>
      <c r="AW311" s="13" t="s">
        <v>42</v>
      </c>
      <c r="AX311" s="13" t="s">
        <v>82</v>
      </c>
      <c r="AY311" s="235" t="s">
        <v>133</v>
      </c>
    </row>
    <row r="312" s="14" customFormat="1">
      <c r="A312" s="14"/>
      <c r="B312" s="236"/>
      <c r="C312" s="237"/>
      <c r="D312" s="227" t="s">
        <v>144</v>
      </c>
      <c r="E312" s="238" t="s">
        <v>44</v>
      </c>
      <c r="F312" s="239" t="s">
        <v>134</v>
      </c>
      <c r="G312" s="237"/>
      <c r="H312" s="240">
        <v>4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144</v>
      </c>
      <c r="AU312" s="246" t="s">
        <v>91</v>
      </c>
      <c r="AV312" s="14" t="s">
        <v>91</v>
      </c>
      <c r="AW312" s="14" t="s">
        <v>42</v>
      </c>
      <c r="AX312" s="14" t="s">
        <v>89</v>
      </c>
      <c r="AY312" s="246" t="s">
        <v>133</v>
      </c>
    </row>
    <row r="313" s="12" customFormat="1" ht="22.8" customHeight="1">
      <c r="A313" s="12"/>
      <c r="B313" s="191"/>
      <c r="C313" s="192"/>
      <c r="D313" s="193" t="s">
        <v>81</v>
      </c>
      <c r="E313" s="205" t="s">
        <v>420</v>
      </c>
      <c r="F313" s="205" t="s">
        <v>421</v>
      </c>
      <c r="G313" s="192"/>
      <c r="H313" s="192"/>
      <c r="I313" s="195"/>
      <c r="J313" s="206">
        <f>BK313</f>
        <v>0</v>
      </c>
      <c r="K313" s="192"/>
      <c r="L313" s="197"/>
      <c r="M313" s="198"/>
      <c r="N313" s="199"/>
      <c r="O313" s="199"/>
      <c r="P313" s="200">
        <f>SUM(P314:P324)</f>
        <v>0</v>
      </c>
      <c r="Q313" s="199"/>
      <c r="R313" s="200">
        <f>SUM(R314:R324)</f>
        <v>0</v>
      </c>
      <c r="S313" s="199"/>
      <c r="T313" s="201">
        <f>SUM(T314:T324)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2" t="s">
        <v>89</v>
      </c>
      <c r="AT313" s="203" t="s">
        <v>81</v>
      </c>
      <c r="AU313" s="203" t="s">
        <v>89</v>
      </c>
      <c r="AY313" s="202" t="s">
        <v>133</v>
      </c>
      <c r="BK313" s="204">
        <f>SUM(BK314:BK324)</f>
        <v>0</v>
      </c>
    </row>
    <row r="314" s="2" customFormat="1" ht="37.8" customHeight="1">
      <c r="A314" s="41"/>
      <c r="B314" s="42"/>
      <c r="C314" s="207" t="s">
        <v>226</v>
      </c>
      <c r="D314" s="207" t="s">
        <v>136</v>
      </c>
      <c r="E314" s="208" t="s">
        <v>422</v>
      </c>
      <c r="F314" s="209" t="s">
        <v>423</v>
      </c>
      <c r="G314" s="210" t="s">
        <v>424</v>
      </c>
      <c r="H314" s="211">
        <v>192.09800000000001</v>
      </c>
      <c r="I314" s="212"/>
      <c r="J314" s="213">
        <f>ROUND(I314*H314,2)</f>
        <v>0</v>
      </c>
      <c r="K314" s="209" t="s">
        <v>140</v>
      </c>
      <c r="L314" s="47"/>
      <c r="M314" s="214" t="s">
        <v>44</v>
      </c>
      <c r="N314" s="215" t="s">
        <v>53</v>
      </c>
      <c r="O314" s="87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134</v>
      </c>
      <c r="AT314" s="218" t="s">
        <v>136</v>
      </c>
      <c r="AU314" s="218" t="s">
        <v>91</v>
      </c>
      <c r="AY314" s="19" t="s">
        <v>133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9" t="s">
        <v>89</v>
      </c>
      <c r="BK314" s="219">
        <f>ROUND(I314*H314,2)</f>
        <v>0</v>
      </c>
      <c r="BL314" s="19" t="s">
        <v>134</v>
      </c>
      <c r="BM314" s="218" t="s">
        <v>425</v>
      </c>
    </row>
    <row r="315" s="2" customFormat="1">
      <c r="A315" s="41"/>
      <c r="B315" s="42"/>
      <c r="C315" s="43"/>
      <c r="D315" s="220" t="s">
        <v>142</v>
      </c>
      <c r="E315" s="43"/>
      <c r="F315" s="221" t="s">
        <v>426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142</v>
      </c>
      <c r="AU315" s="19" t="s">
        <v>91</v>
      </c>
    </row>
    <row r="316" s="2" customFormat="1" ht="24.15" customHeight="1">
      <c r="A316" s="41"/>
      <c r="B316" s="42"/>
      <c r="C316" s="207" t="s">
        <v>427</v>
      </c>
      <c r="D316" s="207" t="s">
        <v>136</v>
      </c>
      <c r="E316" s="208" t="s">
        <v>428</v>
      </c>
      <c r="F316" s="209" t="s">
        <v>429</v>
      </c>
      <c r="G316" s="210" t="s">
        <v>424</v>
      </c>
      <c r="H316" s="211">
        <v>192.09800000000001</v>
      </c>
      <c r="I316" s="212"/>
      <c r="J316" s="213">
        <f>ROUND(I316*H316,2)</f>
        <v>0</v>
      </c>
      <c r="K316" s="209" t="s">
        <v>140</v>
      </c>
      <c r="L316" s="47"/>
      <c r="M316" s="214" t="s">
        <v>44</v>
      </c>
      <c r="N316" s="215" t="s">
        <v>53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134</v>
      </c>
      <c r="AT316" s="218" t="s">
        <v>136</v>
      </c>
      <c r="AU316" s="218" t="s">
        <v>91</v>
      </c>
      <c r="AY316" s="19" t="s">
        <v>133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89</v>
      </c>
      <c r="BK316" s="219">
        <f>ROUND(I316*H316,2)</f>
        <v>0</v>
      </c>
      <c r="BL316" s="19" t="s">
        <v>134</v>
      </c>
      <c r="BM316" s="218" t="s">
        <v>430</v>
      </c>
    </row>
    <row r="317" s="2" customFormat="1">
      <c r="A317" s="41"/>
      <c r="B317" s="42"/>
      <c r="C317" s="43"/>
      <c r="D317" s="220" t="s">
        <v>142</v>
      </c>
      <c r="E317" s="43"/>
      <c r="F317" s="221" t="s">
        <v>431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19" t="s">
        <v>142</v>
      </c>
      <c r="AU317" s="19" t="s">
        <v>91</v>
      </c>
    </row>
    <row r="318" s="2" customFormat="1" ht="33" customHeight="1">
      <c r="A318" s="41"/>
      <c r="B318" s="42"/>
      <c r="C318" s="207" t="s">
        <v>432</v>
      </c>
      <c r="D318" s="207" t="s">
        <v>136</v>
      </c>
      <c r="E318" s="208" t="s">
        <v>433</v>
      </c>
      <c r="F318" s="209" t="s">
        <v>434</v>
      </c>
      <c r="G318" s="210" t="s">
        <v>424</v>
      </c>
      <c r="H318" s="211">
        <v>192.09800000000001</v>
      </c>
      <c r="I318" s="212"/>
      <c r="J318" s="213">
        <f>ROUND(I318*H318,2)</f>
        <v>0</v>
      </c>
      <c r="K318" s="209" t="s">
        <v>140</v>
      </c>
      <c r="L318" s="47"/>
      <c r="M318" s="214" t="s">
        <v>44</v>
      </c>
      <c r="N318" s="215" t="s">
        <v>53</v>
      </c>
      <c r="O318" s="87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8" t="s">
        <v>134</v>
      </c>
      <c r="AT318" s="218" t="s">
        <v>136</v>
      </c>
      <c r="AU318" s="218" t="s">
        <v>91</v>
      </c>
      <c r="AY318" s="19" t="s">
        <v>133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9" t="s">
        <v>89</v>
      </c>
      <c r="BK318" s="219">
        <f>ROUND(I318*H318,2)</f>
        <v>0</v>
      </c>
      <c r="BL318" s="19" t="s">
        <v>134</v>
      </c>
      <c r="BM318" s="218" t="s">
        <v>435</v>
      </c>
    </row>
    <row r="319" s="2" customFormat="1">
      <c r="A319" s="41"/>
      <c r="B319" s="42"/>
      <c r="C319" s="43"/>
      <c r="D319" s="220" t="s">
        <v>142</v>
      </c>
      <c r="E319" s="43"/>
      <c r="F319" s="221" t="s">
        <v>436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19" t="s">
        <v>142</v>
      </c>
      <c r="AU319" s="19" t="s">
        <v>91</v>
      </c>
    </row>
    <row r="320" s="2" customFormat="1" ht="44.25" customHeight="1">
      <c r="A320" s="41"/>
      <c r="B320" s="42"/>
      <c r="C320" s="207" t="s">
        <v>437</v>
      </c>
      <c r="D320" s="207" t="s">
        <v>136</v>
      </c>
      <c r="E320" s="208" t="s">
        <v>438</v>
      </c>
      <c r="F320" s="209" t="s">
        <v>439</v>
      </c>
      <c r="G320" s="210" t="s">
        <v>424</v>
      </c>
      <c r="H320" s="211">
        <v>1728.8820000000001</v>
      </c>
      <c r="I320" s="212"/>
      <c r="J320" s="213">
        <f>ROUND(I320*H320,2)</f>
        <v>0</v>
      </c>
      <c r="K320" s="209" t="s">
        <v>140</v>
      </c>
      <c r="L320" s="47"/>
      <c r="M320" s="214" t="s">
        <v>44</v>
      </c>
      <c r="N320" s="215" t="s">
        <v>53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134</v>
      </c>
      <c r="AT320" s="218" t="s">
        <v>136</v>
      </c>
      <c r="AU320" s="218" t="s">
        <v>91</v>
      </c>
      <c r="AY320" s="19" t="s">
        <v>133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89</v>
      </c>
      <c r="BK320" s="219">
        <f>ROUND(I320*H320,2)</f>
        <v>0</v>
      </c>
      <c r="BL320" s="19" t="s">
        <v>134</v>
      </c>
      <c r="BM320" s="218" t="s">
        <v>440</v>
      </c>
    </row>
    <row r="321" s="2" customFormat="1">
      <c r="A321" s="41"/>
      <c r="B321" s="42"/>
      <c r="C321" s="43"/>
      <c r="D321" s="220" t="s">
        <v>142</v>
      </c>
      <c r="E321" s="43"/>
      <c r="F321" s="221" t="s">
        <v>441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142</v>
      </c>
      <c r="AU321" s="19" t="s">
        <v>91</v>
      </c>
    </row>
    <row r="322" s="14" customFormat="1">
      <c r="A322" s="14"/>
      <c r="B322" s="236"/>
      <c r="C322" s="237"/>
      <c r="D322" s="227" t="s">
        <v>144</v>
      </c>
      <c r="E322" s="237"/>
      <c r="F322" s="239" t="s">
        <v>442</v>
      </c>
      <c r="G322" s="237"/>
      <c r="H322" s="240">
        <v>1728.8820000000001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144</v>
      </c>
      <c r="AU322" s="246" t="s">
        <v>91</v>
      </c>
      <c r="AV322" s="14" t="s">
        <v>91</v>
      </c>
      <c r="AW322" s="14" t="s">
        <v>4</v>
      </c>
      <c r="AX322" s="14" t="s">
        <v>89</v>
      </c>
      <c r="AY322" s="246" t="s">
        <v>133</v>
      </c>
    </row>
    <row r="323" s="2" customFormat="1" ht="44.25" customHeight="1">
      <c r="A323" s="41"/>
      <c r="B323" s="42"/>
      <c r="C323" s="207" t="s">
        <v>443</v>
      </c>
      <c r="D323" s="207" t="s">
        <v>136</v>
      </c>
      <c r="E323" s="208" t="s">
        <v>444</v>
      </c>
      <c r="F323" s="209" t="s">
        <v>445</v>
      </c>
      <c r="G323" s="210" t="s">
        <v>424</v>
      </c>
      <c r="H323" s="211">
        <v>192.09800000000001</v>
      </c>
      <c r="I323" s="212"/>
      <c r="J323" s="213">
        <f>ROUND(I323*H323,2)</f>
        <v>0</v>
      </c>
      <c r="K323" s="209" t="s">
        <v>140</v>
      </c>
      <c r="L323" s="47"/>
      <c r="M323" s="214" t="s">
        <v>44</v>
      </c>
      <c r="N323" s="215" t="s">
        <v>53</v>
      </c>
      <c r="O323" s="87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134</v>
      </c>
      <c r="AT323" s="218" t="s">
        <v>136</v>
      </c>
      <c r="AU323" s="218" t="s">
        <v>91</v>
      </c>
      <c r="AY323" s="19" t="s">
        <v>133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89</v>
      </c>
      <c r="BK323" s="219">
        <f>ROUND(I323*H323,2)</f>
        <v>0</v>
      </c>
      <c r="BL323" s="19" t="s">
        <v>134</v>
      </c>
      <c r="BM323" s="218" t="s">
        <v>446</v>
      </c>
    </row>
    <row r="324" s="2" customFormat="1">
      <c r="A324" s="41"/>
      <c r="B324" s="42"/>
      <c r="C324" s="43"/>
      <c r="D324" s="220" t="s">
        <v>142</v>
      </c>
      <c r="E324" s="43"/>
      <c r="F324" s="221" t="s">
        <v>447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9" t="s">
        <v>142</v>
      </c>
      <c r="AU324" s="19" t="s">
        <v>91</v>
      </c>
    </row>
    <row r="325" s="12" customFormat="1" ht="22.8" customHeight="1">
      <c r="A325" s="12"/>
      <c r="B325" s="191"/>
      <c r="C325" s="192"/>
      <c r="D325" s="193" t="s">
        <v>81</v>
      </c>
      <c r="E325" s="205" t="s">
        <v>448</v>
      </c>
      <c r="F325" s="205" t="s">
        <v>449</v>
      </c>
      <c r="G325" s="192"/>
      <c r="H325" s="192"/>
      <c r="I325" s="195"/>
      <c r="J325" s="206">
        <f>BK325</f>
        <v>0</v>
      </c>
      <c r="K325" s="192"/>
      <c r="L325" s="197"/>
      <c r="M325" s="198"/>
      <c r="N325" s="199"/>
      <c r="O325" s="199"/>
      <c r="P325" s="200">
        <f>SUM(P326:P327)</f>
        <v>0</v>
      </c>
      <c r="Q325" s="199"/>
      <c r="R325" s="200">
        <f>SUM(R326:R327)</f>
        <v>0</v>
      </c>
      <c r="S325" s="199"/>
      <c r="T325" s="201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2" t="s">
        <v>89</v>
      </c>
      <c r="AT325" s="203" t="s">
        <v>81</v>
      </c>
      <c r="AU325" s="203" t="s">
        <v>89</v>
      </c>
      <c r="AY325" s="202" t="s">
        <v>133</v>
      </c>
      <c r="BK325" s="204">
        <f>SUM(BK326:BK327)</f>
        <v>0</v>
      </c>
    </row>
    <row r="326" s="2" customFormat="1" ht="21.75" customHeight="1">
      <c r="A326" s="41"/>
      <c r="B326" s="42"/>
      <c r="C326" s="207" t="s">
        <v>450</v>
      </c>
      <c r="D326" s="207" t="s">
        <v>136</v>
      </c>
      <c r="E326" s="208" t="s">
        <v>451</v>
      </c>
      <c r="F326" s="209" t="s">
        <v>452</v>
      </c>
      <c r="G326" s="210" t="s">
        <v>424</v>
      </c>
      <c r="H326" s="211">
        <v>298.827</v>
      </c>
      <c r="I326" s="212"/>
      <c r="J326" s="213">
        <f>ROUND(I326*H326,2)</f>
        <v>0</v>
      </c>
      <c r="K326" s="209" t="s">
        <v>140</v>
      </c>
      <c r="L326" s="47"/>
      <c r="M326" s="214" t="s">
        <v>44</v>
      </c>
      <c r="N326" s="215" t="s">
        <v>53</v>
      </c>
      <c r="O326" s="87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134</v>
      </c>
      <c r="AT326" s="218" t="s">
        <v>136</v>
      </c>
      <c r="AU326" s="218" t="s">
        <v>91</v>
      </c>
      <c r="AY326" s="19" t="s">
        <v>133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89</v>
      </c>
      <c r="BK326" s="219">
        <f>ROUND(I326*H326,2)</f>
        <v>0</v>
      </c>
      <c r="BL326" s="19" t="s">
        <v>134</v>
      </c>
      <c r="BM326" s="218" t="s">
        <v>453</v>
      </c>
    </row>
    <row r="327" s="2" customFormat="1">
      <c r="A327" s="41"/>
      <c r="B327" s="42"/>
      <c r="C327" s="43"/>
      <c r="D327" s="220" t="s">
        <v>142</v>
      </c>
      <c r="E327" s="43"/>
      <c r="F327" s="221" t="s">
        <v>454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142</v>
      </c>
      <c r="AU327" s="19" t="s">
        <v>91</v>
      </c>
    </row>
    <row r="328" s="12" customFormat="1" ht="25.92" customHeight="1">
      <c r="A328" s="12"/>
      <c r="B328" s="191"/>
      <c r="C328" s="192"/>
      <c r="D328" s="193" t="s">
        <v>81</v>
      </c>
      <c r="E328" s="194" t="s">
        <v>455</v>
      </c>
      <c r="F328" s="194" t="s">
        <v>456</v>
      </c>
      <c r="G328" s="192"/>
      <c r="H328" s="192"/>
      <c r="I328" s="195"/>
      <c r="J328" s="196">
        <f>BK328</f>
        <v>0</v>
      </c>
      <c r="K328" s="192"/>
      <c r="L328" s="197"/>
      <c r="M328" s="198"/>
      <c r="N328" s="199"/>
      <c r="O328" s="199"/>
      <c r="P328" s="200">
        <f>P329+P352+P365+P374+P383+P387+P413+P464</f>
        <v>0</v>
      </c>
      <c r="Q328" s="199"/>
      <c r="R328" s="200">
        <f>R329+R352+R365+R374+R383+R387+R413+R464</f>
        <v>1.3758708</v>
      </c>
      <c r="S328" s="199"/>
      <c r="T328" s="201">
        <f>T329+T352+T365+T374+T383+T387+T413+T464</f>
        <v>25.671596000000001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2" t="s">
        <v>91</v>
      </c>
      <c r="AT328" s="203" t="s">
        <v>81</v>
      </c>
      <c r="AU328" s="203" t="s">
        <v>82</v>
      </c>
      <c r="AY328" s="202" t="s">
        <v>133</v>
      </c>
      <c r="BK328" s="204">
        <f>BK329+BK352+BK365+BK374+BK383+BK387+BK413+BK464</f>
        <v>0</v>
      </c>
    </row>
    <row r="329" s="12" customFormat="1" ht="22.8" customHeight="1">
      <c r="A329" s="12"/>
      <c r="B329" s="191"/>
      <c r="C329" s="192"/>
      <c r="D329" s="193" t="s">
        <v>81</v>
      </c>
      <c r="E329" s="205" t="s">
        <v>457</v>
      </c>
      <c r="F329" s="205" t="s">
        <v>458</v>
      </c>
      <c r="G329" s="192"/>
      <c r="H329" s="192"/>
      <c r="I329" s="195"/>
      <c r="J329" s="206">
        <f>BK329</f>
        <v>0</v>
      </c>
      <c r="K329" s="192"/>
      <c r="L329" s="197"/>
      <c r="M329" s="198"/>
      <c r="N329" s="199"/>
      <c r="O329" s="199"/>
      <c r="P329" s="200">
        <f>SUM(P330:P351)</f>
        <v>0</v>
      </c>
      <c r="Q329" s="199"/>
      <c r="R329" s="200">
        <f>SUM(R330:R351)</f>
        <v>0.15909719999999999</v>
      </c>
      <c r="S329" s="199"/>
      <c r="T329" s="201">
        <f>SUM(T330:T351)</f>
        <v>0.21119999999999997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2" t="s">
        <v>91</v>
      </c>
      <c r="AT329" s="203" t="s">
        <v>81</v>
      </c>
      <c r="AU329" s="203" t="s">
        <v>89</v>
      </c>
      <c r="AY329" s="202" t="s">
        <v>133</v>
      </c>
      <c r="BK329" s="204">
        <f>SUM(BK330:BK351)</f>
        <v>0</v>
      </c>
    </row>
    <row r="330" s="2" customFormat="1" ht="33" customHeight="1">
      <c r="A330" s="41"/>
      <c r="B330" s="42"/>
      <c r="C330" s="207" t="s">
        <v>459</v>
      </c>
      <c r="D330" s="207" t="s">
        <v>136</v>
      </c>
      <c r="E330" s="208" t="s">
        <v>460</v>
      </c>
      <c r="F330" s="209" t="s">
        <v>461</v>
      </c>
      <c r="G330" s="210" t="s">
        <v>139</v>
      </c>
      <c r="H330" s="211">
        <v>19.199999999999999</v>
      </c>
      <c r="I330" s="212"/>
      <c r="J330" s="213">
        <f>ROUND(I330*H330,2)</f>
        <v>0</v>
      </c>
      <c r="K330" s="209" t="s">
        <v>140</v>
      </c>
      <c r="L330" s="47"/>
      <c r="M330" s="214" t="s">
        <v>44</v>
      </c>
      <c r="N330" s="215" t="s">
        <v>53</v>
      </c>
      <c r="O330" s="87"/>
      <c r="P330" s="216">
        <f>O330*H330</f>
        <v>0</v>
      </c>
      <c r="Q330" s="216">
        <v>3.0000000000000001E-05</v>
      </c>
      <c r="R330" s="216">
        <f>Q330*H330</f>
        <v>0.00057600000000000001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227</v>
      </c>
      <c r="AT330" s="218" t="s">
        <v>136</v>
      </c>
      <c r="AU330" s="218" t="s">
        <v>91</v>
      </c>
      <c r="AY330" s="19" t="s">
        <v>133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89</v>
      </c>
      <c r="BK330" s="219">
        <f>ROUND(I330*H330,2)</f>
        <v>0</v>
      </c>
      <c r="BL330" s="19" t="s">
        <v>227</v>
      </c>
      <c r="BM330" s="218" t="s">
        <v>462</v>
      </c>
    </row>
    <row r="331" s="2" customFormat="1">
      <c r="A331" s="41"/>
      <c r="B331" s="42"/>
      <c r="C331" s="43"/>
      <c r="D331" s="220" t="s">
        <v>142</v>
      </c>
      <c r="E331" s="43"/>
      <c r="F331" s="221" t="s">
        <v>463</v>
      </c>
      <c r="G331" s="43"/>
      <c r="H331" s="43"/>
      <c r="I331" s="222"/>
      <c r="J331" s="43"/>
      <c r="K331" s="43"/>
      <c r="L331" s="47"/>
      <c r="M331" s="223"/>
      <c r="N331" s="22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142</v>
      </c>
      <c r="AU331" s="19" t="s">
        <v>91</v>
      </c>
    </row>
    <row r="332" s="13" customFormat="1">
      <c r="A332" s="13"/>
      <c r="B332" s="225"/>
      <c r="C332" s="226"/>
      <c r="D332" s="227" t="s">
        <v>144</v>
      </c>
      <c r="E332" s="228" t="s">
        <v>44</v>
      </c>
      <c r="F332" s="229" t="s">
        <v>145</v>
      </c>
      <c r="G332" s="226"/>
      <c r="H332" s="228" t="s">
        <v>44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144</v>
      </c>
      <c r="AU332" s="235" t="s">
        <v>91</v>
      </c>
      <c r="AV332" s="13" t="s">
        <v>89</v>
      </c>
      <c r="AW332" s="13" t="s">
        <v>42</v>
      </c>
      <c r="AX332" s="13" t="s">
        <v>82</v>
      </c>
      <c r="AY332" s="235" t="s">
        <v>133</v>
      </c>
    </row>
    <row r="333" s="14" customFormat="1">
      <c r="A333" s="14"/>
      <c r="B333" s="236"/>
      <c r="C333" s="237"/>
      <c r="D333" s="227" t="s">
        <v>144</v>
      </c>
      <c r="E333" s="238" t="s">
        <v>44</v>
      </c>
      <c r="F333" s="239" t="s">
        <v>220</v>
      </c>
      <c r="G333" s="237"/>
      <c r="H333" s="240">
        <v>19.199999999999999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144</v>
      </c>
      <c r="AU333" s="246" t="s">
        <v>91</v>
      </c>
      <c r="AV333" s="14" t="s">
        <v>91</v>
      </c>
      <c r="AW333" s="14" t="s">
        <v>42</v>
      </c>
      <c r="AX333" s="14" t="s">
        <v>89</v>
      </c>
      <c r="AY333" s="246" t="s">
        <v>133</v>
      </c>
    </row>
    <row r="334" s="2" customFormat="1" ht="16.5" customHeight="1">
      <c r="A334" s="41"/>
      <c r="B334" s="42"/>
      <c r="C334" s="247" t="s">
        <v>464</v>
      </c>
      <c r="D334" s="247" t="s">
        <v>170</v>
      </c>
      <c r="E334" s="248" t="s">
        <v>465</v>
      </c>
      <c r="F334" s="249" t="s">
        <v>466</v>
      </c>
      <c r="G334" s="250" t="s">
        <v>424</v>
      </c>
      <c r="H334" s="251">
        <v>0.029999999999999999</v>
      </c>
      <c r="I334" s="252"/>
      <c r="J334" s="253">
        <f>ROUND(I334*H334,2)</f>
        <v>0</v>
      </c>
      <c r="K334" s="249" t="s">
        <v>140</v>
      </c>
      <c r="L334" s="254"/>
      <c r="M334" s="255" t="s">
        <v>44</v>
      </c>
      <c r="N334" s="256" t="s">
        <v>53</v>
      </c>
      <c r="O334" s="87"/>
      <c r="P334" s="216">
        <f>O334*H334</f>
        <v>0</v>
      </c>
      <c r="Q334" s="216">
        <v>1</v>
      </c>
      <c r="R334" s="216">
        <f>Q334*H334</f>
        <v>0.029999999999999999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315</v>
      </c>
      <c r="AT334" s="218" t="s">
        <v>170</v>
      </c>
      <c r="AU334" s="218" t="s">
        <v>91</v>
      </c>
      <c r="AY334" s="19" t="s">
        <v>133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89</v>
      </c>
      <c r="BK334" s="219">
        <f>ROUND(I334*H334,2)</f>
        <v>0</v>
      </c>
      <c r="BL334" s="19" t="s">
        <v>227</v>
      </c>
      <c r="BM334" s="218" t="s">
        <v>467</v>
      </c>
    </row>
    <row r="335" s="13" customFormat="1">
      <c r="A335" s="13"/>
      <c r="B335" s="225"/>
      <c r="C335" s="226"/>
      <c r="D335" s="227" t="s">
        <v>144</v>
      </c>
      <c r="E335" s="228" t="s">
        <v>44</v>
      </c>
      <c r="F335" s="229" t="s">
        <v>145</v>
      </c>
      <c r="G335" s="226"/>
      <c r="H335" s="228" t="s">
        <v>44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144</v>
      </c>
      <c r="AU335" s="235" t="s">
        <v>91</v>
      </c>
      <c r="AV335" s="13" t="s">
        <v>89</v>
      </c>
      <c r="AW335" s="13" t="s">
        <v>42</v>
      </c>
      <c r="AX335" s="13" t="s">
        <v>82</v>
      </c>
      <c r="AY335" s="235" t="s">
        <v>133</v>
      </c>
    </row>
    <row r="336" s="14" customFormat="1">
      <c r="A336" s="14"/>
      <c r="B336" s="236"/>
      <c r="C336" s="237"/>
      <c r="D336" s="227" t="s">
        <v>144</v>
      </c>
      <c r="E336" s="238" t="s">
        <v>44</v>
      </c>
      <c r="F336" s="239" t="s">
        <v>220</v>
      </c>
      <c r="G336" s="237"/>
      <c r="H336" s="240">
        <v>19.199999999999999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144</v>
      </c>
      <c r="AU336" s="246" t="s">
        <v>91</v>
      </c>
      <c r="AV336" s="14" t="s">
        <v>91</v>
      </c>
      <c r="AW336" s="14" t="s">
        <v>42</v>
      </c>
      <c r="AX336" s="14" t="s">
        <v>89</v>
      </c>
      <c r="AY336" s="246" t="s">
        <v>133</v>
      </c>
    </row>
    <row r="337" s="14" customFormat="1">
      <c r="A337" s="14"/>
      <c r="B337" s="236"/>
      <c r="C337" s="237"/>
      <c r="D337" s="227" t="s">
        <v>144</v>
      </c>
      <c r="E337" s="237"/>
      <c r="F337" s="239" t="s">
        <v>468</v>
      </c>
      <c r="G337" s="237"/>
      <c r="H337" s="240">
        <v>0.029999999999999999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144</v>
      </c>
      <c r="AU337" s="246" t="s">
        <v>91</v>
      </c>
      <c r="AV337" s="14" t="s">
        <v>91</v>
      </c>
      <c r="AW337" s="14" t="s">
        <v>4</v>
      </c>
      <c r="AX337" s="14" t="s">
        <v>89</v>
      </c>
      <c r="AY337" s="246" t="s">
        <v>133</v>
      </c>
    </row>
    <row r="338" s="2" customFormat="1" ht="24.15" customHeight="1">
      <c r="A338" s="41"/>
      <c r="B338" s="42"/>
      <c r="C338" s="207" t="s">
        <v>146</v>
      </c>
      <c r="D338" s="207" t="s">
        <v>136</v>
      </c>
      <c r="E338" s="208" t="s">
        <v>469</v>
      </c>
      <c r="F338" s="209" t="s">
        <v>470</v>
      </c>
      <c r="G338" s="210" t="s">
        <v>139</v>
      </c>
      <c r="H338" s="211">
        <v>19.199999999999999</v>
      </c>
      <c r="I338" s="212"/>
      <c r="J338" s="213">
        <f>ROUND(I338*H338,2)</f>
        <v>0</v>
      </c>
      <c r="K338" s="209" t="s">
        <v>140</v>
      </c>
      <c r="L338" s="47"/>
      <c r="M338" s="214" t="s">
        <v>44</v>
      </c>
      <c r="N338" s="215" t="s">
        <v>53</v>
      </c>
      <c r="O338" s="87"/>
      <c r="P338" s="216">
        <f>O338*H338</f>
        <v>0</v>
      </c>
      <c r="Q338" s="216">
        <v>0.00040000000000000002</v>
      </c>
      <c r="R338" s="216">
        <f>Q338*H338</f>
        <v>0.0076800000000000002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227</v>
      </c>
      <c r="AT338" s="218" t="s">
        <v>136</v>
      </c>
      <c r="AU338" s="218" t="s">
        <v>91</v>
      </c>
      <c r="AY338" s="19" t="s">
        <v>133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89</v>
      </c>
      <c r="BK338" s="219">
        <f>ROUND(I338*H338,2)</f>
        <v>0</v>
      </c>
      <c r="BL338" s="19" t="s">
        <v>227</v>
      </c>
      <c r="BM338" s="218" t="s">
        <v>471</v>
      </c>
    </row>
    <row r="339" s="2" customFormat="1">
      <c r="A339" s="41"/>
      <c r="B339" s="42"/>
      <c r="C339" s="43"/>
      <c r="D339" s="220" t="s">
        <v>142</v>
      </c>
      <c r="E339" s="43"/>
      <c r="F339" s="221" t="s">
        <v>472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142</v>
      </c>
      <c r="AU339" s="19" t="s">
        <v>91</v>
      </c>
    </row>
    <row r="340" s="13" customFormat="1">
      <c r="A340" s="13"/>
      <c r="B340" s="225"/>
      <c r="C340" s="226"/>
      <c r="D340" s="227" t="s">
        <v>144</v>
      </c>
      <c r="E340" s="228" t="s">
        <v>44</v>
      </c>
      <c r="F340" s="229" t="s">
        <v>145</v>
      </c>
      <c r="G340" s="226"/>
      <c r="H340" s="228" t="s">
        <v>44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144</v>
      </c>
      <c r="AU340" s="235" t="s">
        <v>91</v>
      </c>
      <c r="AV340" s="13" t="s">
        <v>89</v>
      </c>
      <c r="AW340" s="13" t="s">
        <v>42</v>
      </c>
      <c r="AX340" s="13" t="s">
        <v>82</v>
      </c>
      <c r="AY340" s="235" t="s">
        <v>133</v>
      </c>
    </row>
    <row r="341" s="14" customFormat="1">
      <c r="A341" s="14"/>
      <c r="B341" s="236"/>
      <c r="C341" s="237"/>
      <c r="D341" s="227" t="s">
        <v>144</v>
      </c>
      <c r="E341" s="238" t="s">
        <v>44</v>
      </c>
      <c r="F341" s="239" t="s">
        <v>220</v>
      </c>
      <c r="G341" s="237"/>
      <c r="H341" s="240">
        <v>19.199999999999999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144</v>
      </c>
      <c r="AU341" s="246" t="s">
        <v>91</v>
      </c>
      <c r="AV341" s="14" t="s">
        <v>91</v>
      </c>
      <c r="AW341" s="14" t="s">
        <v>42</v>
      </c>
      <c r="AX341" s="14" t="s">
        <v>89</v>
      </c>
      <c r="AY341" s="246" t="s">
        <v>133</v>
      </c>
    </row>
    <row r="342" s="2" customFormat="1" ht="49.05" customHeight="1">
      <c r="A342" s="41"/>
      <c r="B342" s="42"/>
      <c r="C342" s="247" t="s">
        <v>473</v>
      </c>
      <c r="D342" s="247" t="s">
        <v>170</v>
      </c>
      <c r="E342" s="248" t="s">
        <v>474</v>
      </c>
      <c r="F342" s="249" t="s">
        <v>475</v>
      </c>
      <c r="G342" s="250" t="s">
        <v>139</v>
      </c>
      <c r="H342" s="251">
        <v>22.378</v>
      </c>
      <c r="I342" s="252"/>
      <c r="J342" s="253">
        <f>ROUND(I342*H342,2)</f>
        <v>0</v>
      </c>
      <c r="K342" s="249" t="s">
        <v>140</v>
      </c>
      <c r="L342" s="254"/>
      <c r="M342" s="255" t="s">
        <v>44</v>
      </c>
      <c r="N342" s="256" t="s">
        <v>53</v>
      </c>
      <c r="O342" s="87"/>
      <c r="P342" s="216">
        <f>O342*H342</f>
        <v>0</v>
      </c>
      <c r="Q342" s="216">
        <v>0.0054000000000000003</v>
      </c>
      <c r="R342" s="216">
        <f>Q342*H342</f>
        <v>0.12084120000000001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315</v>
      </c>
      <c r="AT342" s="218" t="s">
        <v>170</v>
      </c>
      <c r="AU342" s="218" t="s">
        <v>91</v>
      </c>
      <c r="AY342" s="19" t="s">
        <v>133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9" t="s">
        <v>89</v>
      </c>
      <c r="BK342" s="219">
        <f>ROUND(I342*H342,2)</f>
        <v>0</v>
      </c>
      <c r="BL342" s="19" t="s">
        <v>227</v>
      </c>
      <c r="BM342" s="218" t="s">
        <v>476</v>
      </c>
    </row>
    <row r="343" s="13" customFormat="1">
      <c r="A343" s="13"/>
      <c r="B343" s="225"/>
      <c r="C343" s="226"/>
      <c r="D343" s="227" t="s">
        <v>144</v>
      </c>
      <c r="E343" s="228" t="s">
        <v>44</v>
      </c>
      <c r="F343" s="229" t="s">
        <v>145</v>
      </c>
      <c r="G343" s="226"/>
      <c r="H343" s="228" t="s">
        <v>44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144</v>
      </c>
      <c r="AU343" s="235" t="s">
        <v>91</v>
      </c>
      <c r="AV343" s="13" t="s">
        <v>89</v>
      </c>
      <c r="AW343" s="13" t="s">
        <v>42</v>
      </c>
      <c r="AX343" s="13" t="s">
        <v>82</v>
      </c>
      <c r="AY343" s="235" t="s">
        <v>133</v>
      </c>
    </row>
    <row r="344" s="14" customFormat="1">
      <c r="A344" s="14"/>
      <c r="B344" s="236"/>
      <c r="C344" s="237"/>
      <c r="D344" s="227" t="s">
        <v>144</v>
      </c>
      <c r="E344" s="238" t="s">
        <v>44</v>
      </c>
      <c r="F344" s="239" t="s">
        <v>220</v>
      </c>
      <c r="G344" s="237"/>
      <c r="H344" s="240">
        <v>19.199999999999999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144</v>
      </c>
      <c r="AU344" s="246" t="s">
        <v>91</v>
      </c>
      <c r="AV344" s="14" t="s">
        <v>91</v>
      </c>
      <c r="AW344" s="14" t="s">
        <v>42</v>
      </c>
      <c r="AX344" s="14" t="s">
        <v>89</v>
      </c>
      <c r="AY344" s="246" t="s">
        <v>133</v>
      </c>
    </row>
    <row r="345" s="14" customFormat="1">
      <c r="A345" s="14"/>
      <c r="B345" s="236"/>
      <c r="C345" s="237"/>
      <c r="D345" s="227" t="s">
        <v>144</v>
      </c>
      <c r="E345" s="237"/>
      <c r="F345" s="239" t="s">
        <v>477</v>
      </c>
      <c r="G345" s="237"/>
      <c r="H345" s="240">
        <v>22.378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144</v>
      </c>
      <c r="AU345" s="246" t="s">
        <v>91</v>
      </c>
      <c r="AV345" s="14" t="s">
        <v>91</v>
      </c>
      <c r="AW345" s="14" t="s">
        <v>4</v>
      </c>
      <c r="AX345" s="14" t="s">
        <v>89</v>
      </c>
      <c r="AY345" s="246" t="s">
        <v>133</v>
      </c>
    </row>
    <row r="346" s="2" customFormat="1" ht="33" customHeight="1">
      <c r="A346" s="41"/>
      <c r="B346" s="42"/>
      <c r="C346" s="207" t="s">
        <v>478</v>
      </c>
      <c r="D346" s="207" t="s">
        <v>136</v>
      </c>
      <c r="E346" s="208" t="s">
        <v>479</v>
      </c>
      <c r="F346" s="209" t="s">
        <v>480</v>
      </c>
      <c r="G346" s="210" t="s">
        <v>139</v>
      </c>
      <c r="H346" s="211">
        <v>19.199999999999999</v>
      </c>
      <c r="I346" s="212"/>
      <c r="J346" s="213">
        <f>ROUND(I346*H346,2)</f>
        <v>0</v>
      </c>
      <c r="K346" s="209" t="s">
        <v>140</v>
      </c>
      <c r="L346" s="47"/>
      <c r="M346" s="214" t="s">
        <v>44</v>
      </c>
      <c r="N346" s="215" t="s">
        <v>53</v>
      </c>
      <c r="O346" s="87"/>
      <c r="P346" s="216">
        <f>O346*H346</f>
        <v>0</v>
      </c>
      <c r="Q346" s="216">
        <v>0</v>
      </c>
      <c r="R346" s="216">
        <f>Q346*H346</f>
        <v>0</v>
      </c>
      <c r="S346" s="216">
        <v>0.010999999999999999</v>
      </c>
      <c r="T346" s="217">
        <f>S346*H346</f>
        <v>0.21119999999999997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227</v>
      </c>
      <c r="AT346" s="218" t="s">
        <v>136</v>
      </c>
      <c r="AU346" s="218" t="s">
        <v>91</v>
      </c>
      <c r="AY346" s="19" t="s">
        <v>133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89</v>
      </c>
      <c r="BK346" s="219">
        <f>ROUND(I346*H346,2)</f>
        <v>0</v>
      </c>
      <c r="BL346" s="19" t="s">
        <v>227</v>
      </c>
      <c r="BM346" s="218" t="s">
        <v>481</v>
      </c>
    </row>
    <row r="347" s="2" customFormat="1">
      <c r="A347" s="41"/>
      <c r="B347" s="42"/>
      <c r="C347" s="43"/>
      <c r="D347" s="220" t="s">
        <v>142</v>
      </c>
      <c r="E347" s="43"/>
      <c r="F347" s="221" t="s">
        <v>482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19" t="s">
        <v>142</v>
      </c>
      <c r="AU347" s="19" t="s">
        <v>91</v>
      </c>
    </row>
    <row r="348" s="13" customFormat="1">
      <c r="A348" s="13"/>
      <c r="B348" s="225"/>
      <c r="C348" s="226"/>
      <c r="D348" s="227" t="s">
        <v>144</v>
      </c>
      <c r="E348" s="228" t="s">
        <v>44</v>
      </c>
      <c r="F348" s="229" t="s">
        <v>145</v>
      </c>
      <c r="G348" s="226"/>
      <c r="H348" s="228" t="s">
        <v>44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144</v>
      </c>
      <c r="AU348" s="235" t="s">
        <v>91</v>
      </c>
      <c r="AV348" s="13" t="s">
        <v>89</v>
      </c>
      <c r="AW348" s="13" t="s">
        <v>42</v>
      </c>
      <c r="AX348" s="13" t="s">
        <v>82</v>
      </c>
      <c r="AY348" s="235" t="s">
        <v>133</v>
      </c>
    </row>
    <row r="349" s="14" customFormat="1">
      <c r="A349" s="14"/>
      <c r="B349" s="236"/>
      <c r="C349" s="237"/>
      <c r="D349" s="227" t="s">
        <v>144</v>
      </c>
      <c r="E349" s="238" t="s">
        <v>44</v>
      </c>
      <c r="F349" s="239" t="s">
        <v>220</v>
      </c>
      <c r="G349" s="237"/>
      <c r="H349" s="240">
        <v>19.199999999999999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144</v>
      </c>
      <c r="AU349" s="246" t="s">
        <v>91</v>
      </c>
      <c r="AV349" s="14" t="s">
        <v>91</v>
      </c>
      <c r="AW349" s="14" t="s">
        <v>42</v>
      </c>
      <c r="AX349" s="14" t="s">
        <v>89</v>
      </c>
      <c r="AY349" s="246" t="s">
        <v>133</v>
      </c>
    </row>
    <row r="350" s="2" customFormat="1" ht="55.5" customHeight="1">
      <c r="A350" s="41"/>
      <c r="B350" s="42"/>
      <c r="C350" s="207" t="s">
        <v>483</v>
      </c>
      <c r="D350" s="207" t="s">
        <v>136</v>
      </c>
      <c r="E350" s="208" t="s">
        <v>484</v>
      </c>
      <c r="F350" s="209" t="s">
        <v>485</v>
      </c>
      <c r="G350" s="210" t="s">
        <v>424</v>
      </c>
      <c r="H350" s="211">
        <v>0.159</v>
      </c>
      <c r="I350" s="212"/>
      <c r="J350" s="213">
        <f>ROUND(I350*H350,2)</f>
        <v>0</v>
      </c>
      <c r="K350" s="209" t="s">
        <v>140</v>
      </c>
      <c r="L350" s="47"/>
      <c r="M350" s="214" t="s">
        <v>44</v>
      </c>
      <c r="N350" s="215" t="s">
        <v>53</v>
      </c>
      <c r="O350" s="87"/>
      <c r="P350" s="216">
        <f>O350*H350</f>
        <v>0</v>
      </c>
      <c r="Q350" s="216">
        <v>0</v>
      </c>
      <c r="R350" s="216">
        <f>Q350*H350</f>
        <v>0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227</v>
      </c>
      <c r="AT350" s="218" t="s">
        <v>136</v>
      </c>
      <c r="AU350" s="218" t="s">
        <v>91</v>
      </c>
      <c r="AY350" s="19" t="s">
        <v>133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89</v>
      </c>
      <c r="BK350" s="219">
        <f>ROUND(I350*H350,2)</f>
        <v>0</v>
      </c>
      <c r="BL350" s="19" t="s">
        <v>227</v>
      </c>
      <c r="BM350" s="218" t="s">
        <v>486</v>
      </c>
    </row>
    <row r="351" s="2" customFormat="1">
      <c r="A351" s="41"/>
      <c r="B351" s="42"/>
      <c r="C351" s="43"/>
      <c r="D351" s="220" t="s">
        <v>142</v>
      </c>
      <c r="E351" s="43"/>
      <c r="F351" s="221" t="s">
        <v>487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142</v>
      </c>
      <c r="AU351" s="19" t="s">
        <v>91</v>
      </c>
    </row>
    <row r="352" s="12" customFormat="1" ht="22.8" customHeight="1">
      <c r="A352" s="12"/>
      <c r="B352" s="191"/>
      <c r="C352" s="192"/>
      <c r="D352" s="193" t="s">
        <v>81</v>
      </c>
      <c r="E352" s="205" t="s">
        <v>488</v>
      </c>
      <c r="F352" s="205" t="s">
        <v>489</v>
      </c>
      <c r="G352" s="192"/>
      <c r="H352" s="192"/>
      <c r="I352" s="195"/>
      <c r="J352" s="206">
        <f>BK352</f>
        <v>0</v>
      </c>
      <c r="K352" s="192"/>
      <c r="L352" s="197"/>
      <c r="M352" s="198"/>
      <c r="N352" s="199"/>
      <c r="O352" s="199"/>
      <c r="P352" s="200">
        <f>SUM(P353:P364)</f>
        <v>0</v>
      </c>
      <c r="Q352" s="199"/>
      <c r="R352" s="200">
        <f>SUM(R353:R364)</f>
        <v>0.011600000000000001</v>
      </c>
      <c r="S352" s="199"/>
      <c r="T352" s="201">
        <f>SUM(T353:T364)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2" t="s">
        <v>91</v>
      </c>
      <c r="AT352" s="203" t="s">
        <v>81</v>
      </c>
      <c r="AU352" s="203" t="s">
        <v>89</v>
      </c>
      <c r="AY352" s="202" t="s">
        <v>133</v>
      </c>
      <c r="BK352" s="204">
        <f>SUM(BK353:BK364)</f>
        <v>0</v>
      </c>
    </row>
    <row r="353" s="2" customFormat="1" ht="24.15" customHeight="1">
      <c r="A353" s="41"/>
      <c r="B353" s="42"/>
      <c r="C353" s="207" t="s">
        <v>490</v>
      </c>
      <c r="D353" s="207" t="s">
        <v>136</v>
      </c>
      <c r="E353" s="208" t="s">
        <v>491</v>
      </c>
      <c r="F353" s="209" t="s">
        <v>492</v>
      </c>
      <c r="G353" s="210" t="s">
        <v>139</v>
      </c>
      <c r="H353" s="211">
        <v>4</v>
      </c>
      <c r="I353" s="212"/>
      <c r="J353" s="213">
        <f>ROUND(I353*H353,2)</f>
        <v>0</v>
      </c>
      <c r="K353" s="209" t="s">
        <v>140</v>
      </c>
      <c r="L353" s="47"/>
      <c r="M353" s="214" t="s">
        <v>44</v>
      </c>
      <c r="N353" s="215" t="s">
        <v>53</v>
      </c>
      <c r="O353" s="87"/>
      <c r="P353" s="216">
        <f>O353*H353</f>
        <v>0</v>
      </c>
      <c r="Q353" s="216">
        <v>0.00024000000000000001</v>
      </c>
      <c r="R353" s="216">
        <f>Q353*H353</f>
        <v>0.00096000000000000002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227</v>
      </c>
      <c r="AT353" s="218" t="s">
        <v>136</v>
      </c>
      <c r="AU353" s="218" t="s">
        <v>91</v>
      </c>
      <c r="AY353" s="19" t="s">
        <v>133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9" t="s">
        <v>89</v>
      </c>
      <c r="BK353" s="219">
        <f>ROUND(I353*H353,2)</f>
        <v>0</v>
      </c>
      <c r="BL353" s="19" t="s">
        <v>227</v>
      </c>
      <c r="BM353" s="218" t="s">
        <v>493</v>
      </c>
    </row>
    <row r="354" s="2" customFormat="1">
      <c r="A354" s="41"/>
      <c r="B354" s="42"/>
      <c r="C354" s="43"/>
      <c r="D354" s="220" t="s">
        <v>142</v>
      </c>
      <c r="E354" s="43"/>
      <c r="F354" s="221" t="s">
        <v>494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19" t="s">
        <v>142</v>
      </c>
      <c r="AU354" s="19" t="s">
        <v>91</v>
      </c>
    </row>
    <row r="355" s="13" customFormat="1">
      <c r="A355" s="13"/>
      <c r="B355" s="225"/>
      <c r="C355" s="226"/>
      <c r="D355" s="227" t="s">
        <v>144</v>
      </c>
      <c r="E355" s="228" t="s">
        <v>44</v>
      </c>
      <c r="F355" s="229" t="s">
        <v>145</v>
      </c>
      <c r="G355" s="226"/>
      <c r="H355" s="228" t="s">
        <v>44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144</v>
      </c>
      <c r="AU355" s="235" t="s">
        <v>91</v>
      </c>
      <c r="AV355" s="13" t="s">
        <v>89</v>
      </c>
      <c r="AW355" s="13" t="s">
        <v>42</v>
      </c>
      <c r="AX355" s="13" t="s">
        <v>82</v>
      </c>
      <c r="AY355" s="235" t="s">
        <v>133</v>
      </c>
    </row>
    <row r="356" s="14" customFormat="1">
      <c r="A356" s="14"/>
      <c r="B356" s="236"/>
      <c r="C356" s="237"/>
      <c r="D356" s="227" t="s">
        <v>144</v>
      </c>
      <c r="E356" s="238" t="s">
        <v>44</v>
      </c>
      <c r="F356" s="239" t="s">
        <v>134</v>
      </c>
      <c r="G356" s="237"/>
      <c r="H356" s="240">
        <v>4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144</v>
      </c>
      <c r="AU356" s="246" t="s">
        <v>91</v>
      </c>
      <c r="AV356" s="14" t="s">
        <v>91</v>
      </c>
      <c r="AW356" s="14" t="s">
        <v>42</v>
      </c>
      <c r="AX356" s="14" t="s">
        <v>89</v>
      </c>
      <c r="AY356" s="246" t="s">
        <v>133</v>
      </c>
    </row>
    <row r="357" s="2" customFormat="1" ht="37.8" customHeight="1">
      <c r="A357" s="41"/>
      <c r="B357" s="42"/>
      <c r="C357" s="207" t="s">
        <v>495</v>
      </c>
      <c r="D357" s="207" t="s">
        <v>136</v>
      </c>
      <c r="E357" s="208" t="s">
        <v>496</v>
      </c>
      <c r="F357" s="209" t="s">
        <v>497</v>
      </c>
      <c r="G357" s="210" t="s">
        <v>139</v>
      </c>
      <c r="H357" s="211">
        <v>4</v>
      </c>
      <c r="I357" s="212"/>
      <c r="J357" s="213">
        <f>ROUND(I357*H357,2)</f>
        <v>0</v>
      </c>
      <c r="K357" s="209" t="s">
        <v>140</v>
      </c>
      <c r="L357" s="47"/>
      <c r="M357" s="214" t="s">
        <v>44</v>
      </c>
      <c r="N357" s="215" t="s">
        <v>53</v>
      </c>
      <c r="O357" s="87"/>
      <c r="P357" s="216">
        <f>O357*H357</f>
        <v>0</v>
      </c>
      <c r="Q357" s="216">
        <v>0.0024199999999999998</v>
      </c>
      <c r="R357" s="216">
        <f>Q357*H357</f>
        <v>0.0096799999999999994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227</v>
      </c>
      <c r="AT357" s="218" t="s">
        <v>136</v>
      </c>
      <c r="AU357" s="218" t="s">
        <v>91</v>
      </c>
      <c r="AY357" s="19" t="s">
        <v>133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19" t="s">
        <v>89</v>
      </c>
      <c r="BK357" s="219">
        <f>ROUND(I357*H357,2)</f>
        <v>0</v>
      </c>
      <c r="BL357" s="19" t="s">
        <v>227</v>
      </c>
      <c r="BM357" s="218" t="s">
        <v>498</v>
      </c>
    </row>
    <row r="358" s="2" customFormat="1">
      <c r="A358" s="41"/>
      <c r="B358" s="42"/>
      <c r="C358" s="43"/>
      <c r="D358" s="220" t="s">
        <v>142</v>
      </c>
      <c r="E358" s="43"/>
      <c r="F358" s="221" t="s">
        <v>499</v>
      </c>
      <c r="G358" s="43"/>
      <c r="H358" s="43"/>
      <c r="I358" s="222"/>
      <c r="J358" s="43"/>
      <c r="K358" s="43"/>
      <c r="L358" s="47"/>
      <c r="M358" s="223"/>
      <c r="N358" s="22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142</v>
      </c>
      <c r="AU358" s="19" t="s">
        <v>91</v>
      </c>
    </row>
    <row r="359" s="13" customFormat="1">
      <c r="A359" s="13"/>
      <c r="B359" s="225"/>
      <c r="C359" s="226"/>
      <c r="D359" s="227" t="s">
        <v>144</v>
      </c>
      <c r="E359" s="228" t="s">
        <v>44</v>
      </c>
      <c r="F359" s="229" t="s">
        <v>145</v>
      </c>
      <c r="G359" s="226"/>
      <c r="H359" s="228" t="s">
        <v>44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144</v>
      </c>
      <c r="AU359" s="235" t="s">
        <v>91</v>
      </c>
      <c r="AV359" s="13" t="s">
        <v>89</v>
      </c>
      <c r="AW359" s="13" t="s">
        <v>42</v>
      </c>
      <c r="AX359" s="13" t="s">
        <v>82</v>
      </c>
      <c r="AY359" s="235" t="s">
        <v>133</v>
      </c>
    </row>
    <row r="360" s="14" customFormat="1">
      <c r="A360" s="14"/>
      <c r="B360" s="236"/>
      <c r="C360" s="237"/>
      <c r="D360" s="227" t="s">
        <v>144</v>
      </c>
      <c r="E360" s="238" t="s">
        <v>44</v>
      </c>
      <c r="F360" s="239" t="s">
        <v>134</v>
      </c>
      <c r="G360" s="237"/>
      <c r="H360" s="240">
        <v>4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144</v>
      </c>
      <c r="AU360" s="246" t="s">
        <v>91</v>
      </c>
      <c r="AV360" s="14" t="s">
        <v>91</v>
      </c>
      <c r="AW360" s="14" t="s">
        <v>42</v>
      </c>
      <c r="AX360" s="14" t="s">
        <v>89</v>
      </c>
      <c r="AY360" s="246" t="s">
        <v>133</v>
      </c>
    </row>
    <row r="361" s="2" customFormat="1" ht="33" customHeight="1">
      <c r="A361" s="41"/>
      <c r="B361" s="42"/>
      <c r="C361" s="207" t="s">
        <v>500</v>
      </c>
      <c r="D361" s="207" t="s">
        <v>136</v>
      </c>
      <c r="E361" s="208" t="s">
        <v>501</v>
      </c>
      <c r="F361" s="209" t="s">
        <v>502</v>
      </c>
      <c r="G361" s="210" t="s">
        <v>139</v>
      </c>
      <c r="H361" s="211">
        <v>4</v>
      </c>
      <c r="I361" s="212"/>
      <c r="J361" s="213">
        <f>ROUND(I361*H361,2)</f>
        <v>0</v>
      </c>
      <c r="K361" s="209" t="s">
        <v>140</v>
      </c>
      <c r="L361" s="47"/>
      <c r="M361" s="214" t="s">
        <v>44</v>
      </c>
      <c r="N361" s="215" t="s">
        <v>53</v>
      </c>
      <c r="O361" s="87"/>
      <c r="P361" s="216">
        <f>O361*H361</f>
        <v>0</v>
      </c>
      <c r="Q361" s="216">
        <v>0.00024000000000000001</v>
      </c>
      <c r="R361" s="216">
        <f>Q361*H361</f>
        <v>0.00096000000000000002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227</v>
      </c>
      <c r="AT361" s="218" t="s">
        <v>136</v>
      </c>
      <c r="AU361" s="218" t="s">
        <v>91</v>
      </c>
      <c r="AY361" s="19" t="s">
        <v>133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19" t="s">
        <v>89</v>
      </c>
      <c r="BK361" s="219">
        <f>ROUND(I361*H361,2)</f>
        <v>0</v>
      </c>
      <c r="BL361" s="19" t="s">
        <v>227</v>
      </c>
      <c r="BM361" s="218" t="s">
        <v>503</v>
      </c>
    </row>
    <row r="362" s="2" customFormat="1">
      <c r="A362" s="41"/>
      <c r="B362" s="42"/>
      <c r="C362" s="43"/>
      <c r="D362" s="220" t="s">
        <v>142</v>
      </c>
      <c r="E362" s="43"/>
      <c r="F362" s="221" t="s">
        <v>504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142</v>
      </c>
      <c r="AU362" s="19" t="s">
        <v>91</v>
      </c>
    </row>
    <row r="363" s="13" customFormat="1">
      <c r="A363" s="13"/>
      <c r="B363" s="225"/>
      <c r="C363" s="226"/>
      <c r="D363" s="227" t="s">
        <v>144</v>
      </c>
      <c r="E363" s="228" t="s">
        <v>44</v>
      </c>
      <c r="F363" s="229" t="s">
        <v>145</v>
      </c>
      <c r="G363" s="226"/>
      <c r="H363" s="228" t="s">
        <v>44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144</v>
      </c>
      <c r="AU363" s="235" t="s">
        <v>91</v>
      </c>
      <c r="AV363" s="13" t="s">
        <v>89</v>
      </c>
      <c r="AW363" s="13" t="s">
        <v>42</v>
      </c>
      <c r="AX363" s="13" t="s">
        <v>82</v>
      </c>
      <c r="AY363" s="235" t="s">
        <v>133</v>
      </c>
    </row>
    <row r="364" s="14" customFormat="1">
      <c r="A364" s="14"/>
      <c r="B364" s="236"/>
      <c r="C364" s="237"/>
      <c r="D364" s="227" t="s">
        <v>144</v>
      </c>
      <c r="E364" s="238" t="s">
        <v>44</v>
      </c>
      <c r="F364" s="239" t="s">
        <v>134</v>
      </c>
      <c r="G364" s="237"/>
      <c r="H364" s="240">
        <v>4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144</v>
      </c>
      <c r="AU364" s="246" t="s">
        <v>91</v>
      </c>
      <c r="AV364" s="14" t="s">
        <v>91</v>
      </c>
      <c r="AW364" s="14" t="s">
        <v>42</v>
      </c>
      <c r="AX364" s="14" t="s">
        <v>89</v>
      </c>
      <c r="AY364" s="246" t="s">
        <v>133</v>
      </c>
    </row>
    <row r="365" s="12" customFormat="1" ht="22.8" customHeight="1">
      <c r="A365" s="12"/>
      <c r="B365" s="191"/>
      <c r="C365" s="192"/>
      <c r="D365" s="193" t="s">
        <v>81</v>
      </c>
      <c r="E365" s="205" t="s">
        <v>505</v>
      </c>
      <c r="F365" s="205" t="s">
        <v>506</v>
      </c>
      <c r="G365" s="192"/>
      <c r="H365" s="192"/>
      <c r="I365" s="195"/>
      <c r="J365" s="206">
        <f>BK365</f>
        <v>0</v>
      </c>
      <c r="K365" s="192"/>
      <c r="L365" s="197"/>
      <c r="M365" s="198"/>
      <c r="N365" s="199"/>
      <c r="O365" s="199"/>
      <c r="P365" s="200">
        <f>SUM(P366:P373)</f>
        <v>0</v>
      </c>
      <c r="Q365" s="199"/>
      <c r="R365" s="200">
        <f>SUM(R366:R373)</f>
        <v>0.0027300000000000002</v>
      </c>
      <c r="S365" s="199"/>
      <c r="T365" s="201">
        <f>SUM(T366:T373)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2" t="s">
        <v>91</v>
      </c>
      <c r="AT365" s="203" t="s">
        <v>81</v>
      </c>
      <c r="AU365" s="203" t="s">
        <v>89</v>
      </c>
      <c r="AY365" s="202" t="s">
        <v>133</v>
      </c>
      <c r="BK365" s="204">
        <f>SUM(BK366:BK373)</f>
        <v>0</v>
      </c>
    </row>
    <row r="366" s="2" customFormat="1" ht="24.15" customHeight="1">
      <c r="A366" s="41"/>
      <c r="B366" s="42"/>
      <c r="C366" s="207" t="s">
        <v>507</v>
      </c>
      <c r="D366" s="207" t="s">
        <v>136</v>
      </c>
      <c r="E366" s="208" t="s">
        <v>508</v>
      </c>
      <c r="F366" s="209" t="s">
        <v>509</v>
      </c>
      <c r="G366" s="210" t="s">
        <v>188</v>
      </c>
      <c r="H366" s="211">
        <v>52</v>
      </c>
      <c r="I366" s="212"/>
      <c r="J366" s="213">
        <f>ROUND(I366*H366,2)</f>
        <v>0</v>
      </c>
      <c r="K366" s="209" t="s">
        <v>140</v>
      </c>
      <c r="L366" s="47"/>
      <c r="M366" s="214" t="s">
        <v>44</v>
      </c>
      <c r="N366" s="215" t="s">
        <v>53</v>
      </c>
      <c r="O366" s="87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227</v>
      </c>
      <c r="AT366" s="218" t="s">
        <v>136</v>
      </c>
      <c r="AU366" s="218" t="s">
        <v>91</v>
      </c>
      <c r="AY366" s="19" t="s">
        <v>133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89</v>
      </c>
      <c r="BK366" s="219">
        <f>ROUND(I366*H366,2)</f>
        <v>0</v>
      </c>
      <c r="BL366" s="19" t="s">
        <v>227</v>
      </c>
      <c r="BM366" s="218" t="s">
        <v>510</v>
      </c>
    </row>
    <row r="367" s="2" customFormat="1">
      <c r="A367" s="41"/>
      <c r="B367" s="42"/>
      <c r="C367" s="43"/>
      <c r="D367" s="220" t="s">
        <v>142</v>
      </c>
      <c r="E367" s="43"/>
      <c r="F367" s="221" t="s">
        <v>511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142</v>
      </c>
      <c r="AU367" s="19" t="s">
        <v>91</v>
      </c>
    </row>
    <row r="368" s="13" customFormat="1">
      <c r="A368" s="13"/>
      <c r="B368" s="225"/>
      <c r="C368" s="226"/>
      <c r="D368" s="227" t="s">
        <v>144</v>
      </c>
      <c r="E368" s="228" t="s">
        <v>44</v>
      </c>
      <c r="F368" s="229" t="s">
        <v>145</v>
      </c>
      <c r="G368" s="226"/>
      <c r="H368" s="228" t="s">
        <v>44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144</v>
      </c>
      <c r="AU368" s="235" t="s">
        <v>91</v>
      </c>
      <c r="AV368" s="13" t="s">
        <v>89</v>
      </c>
      <c r="AW368" s="13" t="s">
        <v>42</v>
      </c>
      <c r="AX368" s="13" t="s">
        <v>82</v>
      </c>
      <c r="AY368" s="235" t="s">
        <v>133</v>
      </c>
    </row>
    <row r="369" s="14" customFormat="1">
      <c r="A369" s="14"/>
      <c r="B369" s="236"/>
      <c r="C369" s="237"/>
      <c r="D369" s="227" t="s">
        <v>144</v>
      </c>
      <c r="E369" s="238" t="s">
        <v>44</v>
      </c>
      <c r="F369" s="239" t="s">
        <v>226</v>
      </c>
      <c r="G369" s="237"/>
      <c r="H369" s="240">
        <v>52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144</v>
      </c>
      <c r="AU369" s="246" t="s">
        <v>91</v>
      </c>
      <c r="AV369" s="14" t="s">
        <v>91</v>
      </c>
      <c r="AW369" s="14" t="s">
        <v>42</v>
      </c>
      <c r="AX369" s="14" t="s">
        <v>89</v>
      </c>
      <c r="AY369" s="246" t="s">
        <v>133</v>
      </c>
    </row>
    <row r="370" s="2" customFormat="1" ht="16.5" customHeight="1">
      <c r="A370" s="41"/>
      <c r="B370" s="42"/>
      <c r="C370" s="247" t="s">
        <v>512</v>
      </c>
      <c r="D370" s="247" t="s">
        <v>170</v>
      </c>
      <c r="E370" s="248" t="s">
        <v>513</v>
      </c>
      <c r="F370" s="249" t="s">
        <v>514</v>
      </c>
      <c r="G370" s="250" t="s">
        <v>188</v>
      </c>
      <c r="H370" s="251">
        <v>54.600000000000001</v>
      </c>
      <c r="I370" s="252"/>
      <c r="J370" s="253">
        <f>ROUND(I370*H370,2)</f>
        <v>0</v>
      </c>
      <c r="K370" s="249" t="s">
        <v>140</v>
      </c>
      <c r="L370" s="254"/>
      <c r="M370" s="255" t="s">
        <v>44</v>
      </c>
      <c r="N370" s="256" t="s">
        <v>53</v>
      </c>
      <c r="O370" s="87"/>
      <c r="P370" s="216">
        <f>O370*H370</f>
        <v>0</v>
      </c>
      <c r="Q370" s="216">
        <v>5.0000000000000002E-05</v>
      </c>
      <c r="R370" s="216">
        <f>Q370*H370</f>
        <v>0.0027300000000000002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315</v>
      </c>
      <c r="AT370" s="218" t="s">
        <v>170</v>
      </c>
      <c r="AU370" s="218" t="s">
        <v>91</v>
      </c>
      <c r="AY370" s="19" t="s">
        <v>133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9" t="s">
        <v>89</v>
      </c>
      <c r="BK370" s="219">
        <f>ROUND(I370*H370,2)</f>
        <v>0</v>
      </c>
      <c r="BL370" s="19" t="s">
        <v>227</v>
      </c>
      <c r="BM370" s="218" t="s">
        <v>515</v>
      </c>
    </row>
    <row r="371" s="13" customFormat="1">
      <c r="A371" s="13"/>
      <c r="B371" s="225"/>
      <c r="C371" s="226"/>
      <c r="D371" s="227" t="s">
        <v>144</v>
      </c>
      <c r="E371" s="228" t="s">
        <v>44</v>
      </c>
      <c r="F371" s="229" t="s">
        <v>145</v>
      </c>
      <c r="G371" s="226"/>
      <c r="H371" s="228" t="s">
        <v>44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144</v>
      </c>
      <c r="AU371" s="235" t="s">
        <v>91</v>
      </c>
      <c r="AV371" s="13" t="s">
        <v>89</v>
      </c>
      <c r="AW371" s="13" t="s">
        <v>42</v>
      </c>
      <c r="AX371" s="13" t="s">
        <v>82</v>
      </c>
      <c r="AY371" s="235" t="s">
        <v>133</v>
      </c>
    </row>
    <row r="372" s="14" customFormat="1">
      <c r="A372" s="14"/>
      <c r="B372" s="236"/>
      <c r="C372" s="237"/>
      <c r="D372" s="227" t="s">
        <v>144</v>
      </c>
      <c r="E372" s="238" t="s">
        <v>44</v>
      </c>
      <c r="F372" s="239" t="s">
        <v>226</v>
      </c>
      <c r="G372" s="237"/>
      <c r="H372" s="240">
        <v>52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144</v>
      </c>
      <c r="AU372" s="246" t="s">
        <v>91</v>
      </c>
      <c r="AV372" s="14" t="s">
        <v>91</v>
      </c>
      <c r="AW372" s="14" t="s">
        <v>42</v>
      </c>
      <c r="AX372" s="14" t="s">
        <v>89</v>
      </c>
      <c r="AY372" s="246" t="s">
        <v>133</v>
      </c>
    </row>
    <row r="373" s="14" customFormat="1">
      <c r="A373" s="14"/>
      <c r="B373" s="236"/>
      <c r="C373" s="237"/>
      <c r="D373" s="227" t="s">
        <v>144</v>
      </c>
      <c r="E373" s="237"/>
      <c r="F373" s="239" t="s">
        <v>516</v>
      </c>
      <c r="G373" s="237"/>
      <c r="H373" s="240">
        <v>54.600000000000001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144</v>
      </c>
      <c r="AU373" s="246" t="s">
        <v>91</v>
      </c>
      <c r="AV373" s="14" t="s">
        <v>91</v>
      </c>
      <c r="AW373" s="14" t="s">
        <v>4</v>
      </c>
      <c r="AX373" s="14" t="s">
        <v>89</v>
      </c>
      <c r="AY373" s="246" t="s">
        <v>133</v>
      </c>
    </row>
    <row r="374" s="12" customFormat="1" ht="22.8" customHeight="1">
      <c r="A374" s="12"/>
      <c r="B374" s="191"/>
      <c r="C374" s="192"/>
      <c r="D374" s="193" t="s">
        <v>81</v>
      </c>
      <c r="E374" s="205" t="s">
        <v>517</v>
      </c>
      <c r="F374" s="205" t="s">
        <v>518</v>
      </c>
      <c r="G374" s="192"/>
      <c r="H374" s="192"/>
      <c r="I374" s="195"/>
      <c r="J374" s="206">
        <f>BK374</f>
        <v>0</v>
      </c>
      <c r="K374" s="192"/>
      <c r="L374" s="197"/>
      <c r="M374" s="198"/>
      <c r="N374" s="199"/>
      <c r="O374" s="199"/>
      <c r="P374" s="200">
        <f>SUM(P375:P382)</f>
        <v>0</v>
      </c>
      <c r="Q374" s="199"/>
      <c r="R374" s="200">
        <f>SUM(R375:R382)</f>
        <v>0.0036800000000000001</v>
      </c>
      <c r="S374" s="199"/>
      <c r="T374" s="201">
        <f>SUM(T375:T382)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2" t="s">
        <v>91</v>
      </c>
      <c r="AT374" s="203" t="s">
        <v>81</v>
      </c>
      <c r="AU374" s="203" t="s">
        <v>89</v>
      </c>
      <c r="AY374" s="202" t="s">
        <v>133</v>
      </c>
      <c r="BK374" s="204">
        <f>SUM(BK375:BK382)</f>
        <v>0</v>
      </c>
    </row>
    <row r="375" s="2" customFormat="1" ht="24.15" customHeight="1">
      <c r="A375" s="41"/>
      <c r="B375" s="42"/>
      <c r="C375" s="207" t="s">
        <v>519</v>
      </c>
      <c r="D375" s="207" t="s">
        <v>136</v>
      </c>
      <c r="E375" s="208" t="s">
        <v>520</v>
      </c>
      <c r="F375" s="209" t="s">
        <v>521</v>
      </c>
      <c r="G375" s="210" t="s">
        <v>522</v>
      </c>
      <c r="H375" s="211">
        <v>2</v>
      </c>
      <c r="I375" s="212"/>
      <c r="J375" s="213">
        <f>ROUND(I375*H375,2)</f>
        <v>0</v>
      </c>
      <c r="K375" s="209" t="s">
        <v>140</v>
      </c>
      <c r="L375" s="47"/>
      <c r="M375" s="214" t="s">
        <v>44</v>
      </c>
      <c r="N375" s="215" t="s">
        <v>53</v>
      </c>
      <c r="O375" s="87"/>
      <c r="P375" s="216">
        <f>O375*H375</f>
        <v>0</v>
      </c>
      <c r="Q375" s="216">
        <v>0.0018400000000000001</v>
      </c>
      <c r="R375" s="216">
        <f>Q375*H375</f>
        <v>0.0036800000000000001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227</v>
      </c>
      <c r="AT375" s="218" t="s">
        <v>136</v>
      </c>
      <c r="AU375" s="218" t="s">
        <v>91</v>
      </c>
      <c r="AY375" s="19" t="s">
        <v>133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89</v>
      </c>
      <c r="BK375" s="219">
        <f>ROUND(I375*H375,2)</f>
        <v>0</v>
      </c>
      <c r="BL375" s="19" t="s">
        <v>227</v>
      </c>
      <c r="BM375" s="218" t="s">
        <v>523</v>
      </c>
    </row>
    <row r="376" s="2" customFormat="1">
      <c r="A376" s="41"/>
      <c r="B376" s="42"/>
      <c r="C376" s="43"/>
      <c r="D376" s="220" t="s">
        <v>142</v>
      </c>
      <c r="E376" s="43"/>
      <c r="F376" s="221" t="s">
        <v>524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19" t="s">
        <v>142</v>
      </c>
      <c r="AU376" s="19" t="s">
        <v>91</v>
      </c>
    </row>
    <row r="377" s="13" customFormat="1">
      <c r="A377" s="13"/>
      <c r="B377" s="225"/>
      <c r="C377" s="226"/>
      <c r="D377" s="227" t="s">
        <v>144</v>
      </c>
      <c r="E377" s="228" t="s">
        <v>44</v>
      </c>
      <c r="F377" s="229" t="s">
        <v>145</v>
      </c>
      <c r="G377" s="226"/>
      <c r="H377" s="228" t="s">
        <v>44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144</v>
      </c>
      <c r="AU377" s="235" t="s">
        <v>91</v>
      </c>
      <c r="AV377" s="13" t="s">
        <v>89</v>
      </c>
      <c r="AW377" s="13" t="s">
        <v>42</v>
      </c>
      <c r="AX377" s="13" t="s">
        <v>82</v>
      </c>
      <c r="AY377" s="235" t="s">
        <v>133</v>
      </c>
    </row>
    <row r="378" s="14" customFormat="1">
      <c r="A378" s="14"/>
      <c r="B378" s="236"/>
      <c r="C378" s="237"/>
      <c r="D378" s="227" t="s">
        <v>144</v>
      </c>
      <c r="E378" s="238" t="s">
        <v>44</v>
      </c>
      <c r="F378" s="239" t="s">
        <v>91</v>
      </c>
      <c r="G378" s="237"/>
      <c r="H378" s="240">
        <v>2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144</v>
      </c>
      <c r="AU378" s="246" t="s">
        <v>91</v>
      </c>
      <c r="AV378" s="14" t="s">
        <v>91</v>
      </c>
      <c r="AW378" s="14" t="s">
        <v>42</v>
      </c>
      <c r="AX378" s="14" t="s">
        <v>89</v>
      </c>
      <c r="AY378" s="246" t="s">
        <v>133</v>
      </c>
    </row>
    <row r="379" s="2" customFormat="1" ht="16.5" customHeight="1">
      <c r="A379" s="41"/>
      <c r="B379" s="42"/>
      <c r="C379" s="207" t="s">
        <v>525</v>
      </c>
      <c r="D379" s="207" t="s">
        <v>136</v>
      </c>
      <c r="E379" s="208" t="s">
        <v>526</v>
      </c>
      <c r="F379" s="209" t="s">
        <v>527</v>
      </c>
      <c r="G379" s="210" t="s">
        <v>188</v>
      </c>
      <c r="H379" s="211">
        <v>30</v>
      </c>
      <c r="I379" s="212"/>
      <c r="J379" s="213">
        <f>ROUND(I379*H379,2)</f>
        <v>0</v>
      </c>
      <c r="K379" s="209" t="s">
        <v>140</v>
      </c>
      <c r="L379" s="47"/>
      <c r="M379" s="214" t="s">
        <v>44</v>
      </c>
      <c r="N379" s="215" t="s">
        <v>53</v>
      </c>
      <c r="O379" s="87"/>
      <c r="P379" s="216">
        <f>O379*H379</f>
        <v>0</v>
      </c>
      <c r="Q379" s="216">
        <v>0</v>
      </c>
      <c r="R379" s="216">
        <f>Q379*H379</f>
        <v>0</v>
      </c>
      <c r="S379" s="216">
        <v>0</v>
      </c>
      <c r="T379" s="21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8" t="s">
        <v>227</v>
      </c>
      <c r="AT379" s="218" t="s">
        <v>136</v>
      </c>
      <c r="AU379" s="218" t="s">
        <v>91</v>
      </c>
      <c r="AY379" s="19" t="s">
        <v>133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9" t="s">
        <v>89</v>
      </c>
      <c r="BK379" s="219">
        <f>ROUND(I379*H379,2)</f>
        <v>0</v>
      </c>
      <c r="BL379" s="19" t="s">
        <v>227</v>
      </c>
      <c r="BM379" s="218" t="s">
        <v>528</v>
      </c>
    </row>
    <row r="380" s="2" customFormat="1">
      <c r="A380" s="41"/>
      <c r="B380" s="42"/>
      <c r="C380" s="43"/>
      <c r="D380" s="220" t="s">
        <v>142</v>
      </c>
      <c r="E380" s="43"/>
      <c r="F380" s="221" t="s">
        <v>529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19" t="s">
        <v>142</v>
      </c>
      <c r="AU380" s="19" t="s">
        <v>91</v>
      </c>
    </row>
    <row r="381" s="13" customFormat="1">
      <c r="A381" s="13"/>
      <c r="B381" s="225"/>
      <c r="C381" s="226"/>
      <c r="D381" s="227" t="s">
        <v>144</v>
      </c>
      <c r="E381" s="228" t="s">
        <v>44</v>
      </c>
      <c r="F381" s="229" t="s">
        <v>145</v>
      </c>
      <c r="G381" s="226"/>
      <c r="H381" s="228" t="s">
        <v>44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144</v>
      </c>
      <c r="AU381" s="235" t="s">
        <v>91</v>
      </c>
      <c r="AV381" s="13" t="s">
        <v>89</v>
      </c>
      <c r="AW381" s="13" t="s">
        <v>42</v>
      </c>
      <c r="AX381" s="13" t="s">
        <v>82</v>
      </c>
      <c r="AY381" s="235" t="s">
        <v>133</v>
      </c>
    </row>
    <row r="382" s="14" customFormat="1">
      <c r="A382" s="14"/>
      <c r="B382" s="236"/>
      <c r="C382" s="237"/>
      <c r="D382" s="227" t="s">
        <v>144</v>
      </c>
      <c r="E382" s="238" t="s">
        <v>44</v>
      </c>
      <c r="F382" s="239" t="s">
        <v>304</v>
      </c>
      <c r="G382" s="237"/>
      <c r="H382" s="240">
        <v>30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144</v>
      </c>
      <c r="AU382" s="246" t="s">
        <v>91</v>
      </c>
      <c r="AV382" s="14" t="s">
        <v>91</v>
      </c>
      <c r="AW382" s="14" t="s">
        <v>42</v>
      </c>
      <c r="AX382" s="14" t="s">
        <v>89</v>
      </c>
      <c r="AY382" s="246" t="s">
        <v>133</v>
      </c>
    </row>
    <row r="383" s="12" customFormat="1" ht="22.8" customHeight="1">
      <c r="A383" s="12"/>
      <c r="B383" s="191"/>
      <c r="C383" s="192"/>
      <c r="D383" s="193" t="s">
        <v>81</v>
      </c>
      <c r="E383" s="205" t="s">
        <v>530</v>
      </c>
      <c r="F383" s="205" t="s">
        <v>531</v>
      </c>
      <c r="G383" s="192"/>
      <c r="H383" s="192"/>
      <c r="I383" s="195"/>
      <c r="J383" s="206">
        <f>BK383</f>
        <v>0</v>
      </c>
      <c r="K383" s="192"/>
      <c r="L383" s="197"/>
      <c r="M383" s="198"/>
      <c r="N383" s="199"/>
      <c r="O383" s="199"/>
      <c r="P383" s="200">
        <f>SUM(P384:P386)</f>
        <v>0</v>
      </c>
      <c r="Q383" s="199"/>
      <c r="R383" s="200">
        <f>SUM(R384:R386)</f>
        <v>0</v>
      </c>
      <c r="S383" s="199"/>
      <c r="T383" s="201">
        <f>SUM(T384:T386)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2" t="s">
        <v>91</v>
      </c>
      <c r="AT383" s="203" t="s">
        <v>81</v>
      </c>
      <c r="AU383" s="203" t="s">
        <v>89</v>
      </c>
      <c r="AY383" s="202" t="s">
        <v>133</v>
      </c>
      <c r="BK383" s="204">
        <f>SUM(BK384:BK386)</f>
        <v>0</v>
      </c>
    </row>
    <row r="384" s="2" customFormat="1" ht="16.5" customHeight="1">
      <c r="A384" s="41"/>
      <c r="B384" s="42"/>
      <c r="C384" s="207" t="s">
        <v>532</v>
      </c>
      <c r="D384" s="207" t="s">
        <v>136</v>
      </c>
      <c r="E384" s="208" t="s">
        <v>533</v>
      </c>
      <c r="F384" s="209" t="s">
        <v>534</v>
      </c>
      <c r="G384" s="210" t="s">
        <v>535</v>
      </c>
      <c r="H384" s="211">
        <v>1</v>
      </c>
      <c r="I384" s="212"/>
      <c r="J384" s="213">
        <f>ROUND(I384*H384,2)</f>
        <v>0</v>
      </c>
      <c r="K384" s="209" t="s">
        <v>44</v>
      </c>
      <c r="L384" s="47"/>
      <c r="M384" s="214" t="s">
        <v>44</v>
      </c>
      <c r="N384" s="215" t="s">
        <v>53</v>
      </c>
      <c r="O384" s="87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227</v>
      </c>
      <c r="AT384" s="218" t="s">
        <v>136</v>
      </c>
      <c r="AU384" s="218" t="s">
        <v>91</v>
      </c>
      <c r="AY384" s="19" t="s">
        <v>133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89</v>
      </c>
      <c r="BK384" s="219">
        <f>ROUND(I384*H384,2)</f>
        <v>0</v>
      </c>
      <c r="BL384" s="19" t="s">
        <v>227</v>
      </c>
      <c r="BM384" s="218" t="s">
        <v>536</v>
      </c>
    </row>
    <row r="385" s="13" customFormat="1">
      <c r="A385" s="13"/>
      <c r="B385" s="225"/>
      <c r="C385" s="226"/>
      <c r="D385" s="227" t="s">
        <v>144</v>
      </c>
      <c r="E385" s="228" t="s">
        <v>44</v>
      </c>
      <c r="F385" s="229" t="s">
        <v>145</v>
      </c>
      <c r="G385" s="226"/>
      <c r="H385" s="228" t="s">
        <v>44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144</v>
      </c>
      <c r="AU385" s="235" t="s">
        <v>91</v>
      </c>
      <c r="AV385" s="13" t="s">
        <v>89</v>
      </c>
      <c r="AW385" s="13" t="s">
        <v>42</v>
      </c>
      <c r="AX385" s="13" t="s">
        <v>82</v>
      </c>
      <c r="AY385" s="235" t="s">
        <v>133</v>
      </c>
    </row>
    <row r="386" s="14" customFormat="1">
      <c r="A386" s="14"/>
      <c r="B386" s="236"/>
      <c r="C386" s="237"/>
      <c r="D386" s="227" t="s">
        <v>144</v>
      </c>
      <c r="E386" s="238" t="s">
        <v>44</v>
      </c>
      <c r="F386" s="239" t="s">
        <v>89</v>
      </c>
      <c r="G386" s="237"/>
      <c r="H386" s="240">
        <v>1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144</v>
      </c>
      <c r="AU386" s="246" t="s">
        <v>91</v>
      </c>
      <c r="AV386" s="14" t="s">
        <v>91</v>
      </c>
      <c r="AW386" s="14" t="s">
        <v>42</v>
      </c>
      <c r="AX386" s="14" t="s">
        <v>89</v>
      </c>
      <c r="AY386" s="246" t="s">
        <v>133</v>
      </c>
    </row>
    <row r="387" s="12" customFormat="1" ht="22.8" customHeight="1">
      <c r="A387" s="12"/>
      <c r="B387" s="191"/>
      <c r="C387" s="192"/>
      <c r="D387" s="193" t="s">
        <v>81</v>
      </c>
      <c r="E387" s="205" t="s">
        <v>537</v>
      </c>
      <c r="F387" s="205" t="s">
        <v>538</v>
      </c>
      <c r="G387" s="192"/>
      <c r="H387" s="192"/>
      <c r="I387" s="195"/>
      <c r="J387" s="206">
        <f>BK387</f>
        <v>0</v>
      </c>
      <c r="K387" s="192"/>
      <c r="L387" s="197"/>
      <c r="M387" s="198"/>
      <c r="N387" s="199"/>
      <c r="O387" s="199"/>
      <c r="P387" s="200">
        <f>SUM(P388:P412)</f>
        <v>0</v>
      </c>
      <c r="Q387" s="199"/>
      <c r="R387" s="200">
        <f>SUM(R388:R412)</f>
        <v>0.15736960000000003</v>
      </c>
      <c r="S387" s="199"/>
      <c r="T387" s="201">
        <f>SUM(T388:T412)</f>
        <v>11.58764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2" t="s">
        <v>91</v>
      </c>
      <c r="AT387" s="203" t="s">
        <v>81</v>
      </c>
      <c r="AU387" s="203" t="s">
        <v>89</v>
      </c>
      <c r="AY387" s="202" t="s">
        <v>133</v>
      </c>
      <c r="BK387" s="204">
        <f>SUM(BK388:BK412)</f>
        <v>0</v>
      </c>
    </row>
    <row r="388" s="2" customFormat="1" ht="33" customHeight="1">
      <c r="A388" s="41"/>
      <c r="B388" s="42"/>
      <c r="C388" s="207" t="s">
        <v>539</v>
      </c>
      <c r="D388" s="207" t="s">
        <v>136</v>
      </c>
      <c r="E388" s="208" t="s">
        <v>540</v>
      </c>
      <c r="F388" s="209" t="s">
        <v>541</v>
      </c>
      <c r="G388" s="210" t="s">
        <v>188</v>
      </c>
      <c r="H388" s="211">
        <v>66.599999999999994</v>
      </c>
      <c r="I388" s="212"/>
      <c r="J388" s="213">
        <f>ROUND(I388*H388,2)</f>
        <v>0</v>
      </c>
      <c r="K388" s="209" t="s">
        <v>140</v>
      </c>
      <c r="L388" s="47"/>
      <c r="M388" s="214" t="s">
        <v>44</v>
      </c>
      <c r="N388" s="215" t="s">
        <v>53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0.025000000000000001</v>
      </c>
      <c r="T388" s="217">
        <f>S388*H388</f>
        <v>1.665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227</v>
      </c>
      <c r="AT388" s="218" t="s">
        <v>136</v>
      </c>
      <c r="AU388" s="218" t="s">
        <v>91</v>
      </c>
      <c r="AY388" s="19" t="s">
        <v>133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9" t="s">
        <v>89</v>
      </c>
      <c r="BK388" s="219">
        <f>ROUND(I388*H388,2)</f>
        <v>0</v>
      </c>
      <c r="BL388" s="19" t="s">
        <v>227</v>
      </c>
      <c r="BM388" s="218" t="s">
        <v>542</v>
      </c>
    </row>
    <row r="389" s="2" customFormat="1">
      <c r="A389" s="41"/>
      <c r="B389" s="42"/>
      <c r="C389" s="43"/>
      <c r="D389" s="220" t="s">
        <v>142</v>
      </c>
      <c r="E389" s="43"/>
      <c r="F389" s="221" t="s">
        <v>543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142</v>
      </c>
      <c r="AU389" s="19" t="s">
        <v>91</v>
      </c>
    </row>
    <row r="390" s="13" customFormat="1">
      <c r="A390" s="13"/>
      <c r="B390" s="225"/>
      <c r="C390" s="226"/>
      <c r="D390" s="227" t="s">
        <v>144</v>
      </c>
      <c r="E390" s="228" t="s">
        <v>44</v>
      </c>
      <c r="F390" s="229" t="s">
        <v>145</v>
      </c>
      <c r="G390" s="226"/>
      <c r="H390" s="228" t="s">
        <v>44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144</v>
      </c>
      <c r="AU390" s="235" t="s">
        <v>91</v>
      </c>
      <c r="AV390" s="13" t="s">
        <v>89</v>
      </c>
      <c r="AW390" s="13" t="s">
        <v>42</v>
      </c>
      <c r="AX390" s="13" t="s">
        <v>82</v>
      </c>
      <c r="AY390" s="235" t="s">
        <v>133</v>
      </c>
    </row>
    <row r="391" s="14" customFormat="1">
      <c r="A391" s="14"/>
      <c r="B391" s="236"/>
      <c r="C391" s="237"/>
      <c r="D391" s="227" t="s">
        <v>144</v>
      </c>
      <c r="E391" s="238" t="s">
        <v>44</v>
      </c>
      <c r="F391" s="239" t="s">
        <v>544</v>
      </c>
      <c r="G391" s="237"/>
      <c r="H391" s="240">
        <v>66.599999999999994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144</v>
      </c>
      <c r="AU391" s="246" t="s">
        <v>91</v>
      </c>
      <c r="AV391" s="14" t="s">
        <v>91</v>
      </c>
      <c r="AW391" s="14" t="s">
        <v>42</v>
      </c>
      <c r="AX391" s="14" t="s">
        <v>89</v>
      </c>
      <c r="AY391" s="246" t="s">
        <v>133</v>
      </c>
    </row>
    <row r="392" s="2" customFormat="1" ht="24.15" customHeight="1">
      <c r="A392" s="41"/>
      <c r="B392" s="42"/>
      <c r="C392" s="207" t="s">
        <v>545</v>
      </c>
      <c r="D392" s="207" t="s">
        <v>136</v>
      </c>
      <c r="E392" s="208" t="s">
        <v>546</v>
      </c>
      <c r="F392" s="209" t="s">
        <v>547</v>
      </c>
      <c r="G392" s="210" t="s">
        <v>188</v>
      </c>
      <c r="H392" s="211">
        <v>14.68</v>
      </c>
      <c r="I392" s="212"/>
      <c r="J392" s="213">
        <f>ROUND(I392*H392,2)</f>
        <v>0</v>
      </c>
      <c r="K392" s="209" t="s">
        <v>140</v>
      </c>
      <c r="L392" s="47"/>
      <c r="M392" s="214" t="s">
        <v>44</v>
      </c>
      <c r="N392" s="215" t="s">
        <v>53</v>
      </c>
      <c r="O392" s="87"/>
      <c r="P392" s="216">
        <f>O392*H392</f>
        <v>0</v>
      </c>
      <c r="Q392" s="216">
        <v>0.00072000000000000005</v>
      </c>
      <c r="R392" s="216">
        <f>Q392*H392</f>
        <v>0.0105696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134</v>
      </c>
      <c r="AT392" s="218" t="s">
        <v>136</v>
      </c>
      <c r="AU392" s="218" t="s">
        <v>91</v>
      </c>
      <c r="AY392" s="19" t="s">
        <v>133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89</v>
      </c>
      <c r="BK392" s="219">
        <f>ROUND(I392*H392,2)</f>
        <v>0</v>
      </c>
      <c r="BL392" s="19" t="s">
        <v>134</v>
      </c>
      <c r="BM392" s="218" t="s">
        <v>548</v>
      </c>
    </row>
    <row r="393" s="2" customFormat="1">
      <c r="A393" s="41"/>
      <c r="B393" s="42"/>
      <c r="C393" s="43"/>
      <c r="D393" s="220" t="s">
        <v>142</v>
      </c>
      <c r="E393" s="43"/>
      <c r="F393" s="221" t="s">
        <v>549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19" t="s">
        <v>142</v>
      </c>
      <c r="AU393" s="19" t="s">
        <v>91</v>
      </c>
    </row>
    <row r="394" s="13" customFormat="1">
      <c r="A394" s="13"/>
      <c r="B394" s="225"/>
      <c r="C394" s="226"/>
      <c r="D394" s="227" t="s">
        <v>144</v>
      </c>
      <c r="E394" s="228" t="s">
        <v>44</v>
      </c>
      <c r="F394" s="229" t="s">
        <v>145</v>
      </c>
      <c r="G394" s="226"/>
      <c r="H394" s="228" t="s">
        <v>44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144</v>
      </c>
      <c r="AU394" s="235" t="s">
        <v>91</v>
      </c>
      <c r="AV394" s="13" t="s">
        <v>89</v>
      </c>
      <c r="AW394" s="13" t="s">
        <v>42</v>
      </c>
      <c r="AX394" s="13" t="s">
        <v>82</v>
      </c>
      <c r="AY394" s="235" t="s">
        <v>133</v>
      </c>
    </row>
    <row r="395" s="14" customFormat="1">
      <c r="A395" s="14"/>
      <c r="B395" s="236"/>
      <c r="C395" s="237"/>
      <c r="D395" s="227" t="s">
        <v>144</v>
      </c>
      <c r="E395" s="238" t="s">
        <v>44</v>
      </c>
      <c r="F395" s="239" t="s">
        <v>550</v>
      </c>
      <c r="G395" s="237"/>
      <c r="H395" s="240">
        <v>14.68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144</v>
      </c>
      <c r="AU395" s="246" t="s">
        <v>91</v>
      </c>
      <c r="AV395" s="14" t="s">
        <v>91</v>
      </c>
      <c r="AW395" s="14" t="s">
        <v>42</v>
      </c>
      <c r="AX395" s="14" t="s">
        <v>89</v>
      </c>
      <c r="AY395" s="246" t="s">
        <v>133</v>
      </c>
    </row>
    <row r="396" s="2" customFormat="1" ht="24.15" customHeight="1">
      <c r="A396" s="41"/>
      <c r="B396" s="42"/>
      <c r="C396" s="247" t="s">
        <v>551</v>
      </c>
      <c r="D396" s="247" t="s">
        <v>170</v>
      </c>
      <c r="E396" s="248" t="s">
        <v>552</v>
      </c>
      <c r="F396" s="249" t="s">
        <v>553</v>
      </c>
      <c r="G396" s="250" t="s">
        <v>188</v>
      </c>
      <c r="H396" s="251">
        <v>14.68</v>
      </c>
      <c r="I396" s="252"/>
      <c r="J396" s="253">
        <f>ROUND(I396*H396,2)</f>
        <v>0</v>
      </c>
      <c r="K396" s="249" t="s">
        <v>44</v>
      </c>
      <c r="L396" s="254"/>
      <c r="M396" s="255" t="s">
        <v>44</v>
      </c>
      <c r="N396" s="256" t="s">
        <v>53</v>
      </c>
      <c r="O396" s="87"/>
      <c r="P396" s="216">
        <f>O396*H396</f>
        <v>0</v>
      </c>
      <c r="Q396" s="216">
        <v>0.01</v>
      </c>
      <c r="R396" s="216">
        <f>Q396*H396</f>
        <v>0.14680000000000001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173</v>
      </c>
      <c r="AT396" s="218" t="s">
        <v>170</v>
      </c>
      <c r="AU396" s="218" t="s">
        <v>91</v>
      </c>
      <c r="AY396" s="19" t="s">
        <v>133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9" t="s">
        <v>89</v>
      </c>
      <c r="BK396" s="219">
        <f>ROUND(I396*H396,2)</f>
        <v>0</v>
      </c>
      <c r="BL396" s="19" t="s">
        <v>134</v>
      </c>
      <c r="BM396" s="218" t="s">
        <v>554</v>
      </c>
    </row>
    <row r="397" s="13" customFormat="1">
      <c r="A397" s="13"/>
      <c r="B397" s="225"/>
      <c r="C397" s="226"/>
      <c r="D397" s="227" t="s">
        <v>144</v>
      </c>
      <c r="E397" s="228" t="s">
        <v>44</v>
      </c>
      <c r="F397" s="229" t="s">
        <v>145</v>
      </c>
      <c r="G397" s="226"/>
      <c r="H397" s="228" t="s">
        <v>44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144</v>
      </c>
      <c r="AU397" s="235" t="s">
        <v>91</v>
      </c>
      <c r="AV397" s="13" t="s">
        <v>89</v>
      </c>
      <c r="AW397" s="13" t="s">
        <v>42</v>
      </c>
      <c r="AX397" s="13" t="s">
        <v>82</v>
      </c>
      <c r="AY397" s="235" t="s">
        <v>133</v>
      </c>
    </row>
    <row r="398" s="14" customFormat="1">
      <c r="A398" s="14"/>
      <c r="B398" s="236"/>
      <c r="C398" s="237"/>
      <c r="D398" s="227" t="s">
        <v>144</v>
      </c>
      <c r="E398" s="238" t="s">
        <v>44</v>
      </c>
      <c r="F398" s="239" t="s">
        <v>550</v>
      </c>
      <c r="G398" s="237"/>
      <c r="H398" s="240">
        <v>14.68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144</v>
      </c>
      <c r="AU398" s="246" t="s">
        <v>91</v>
      </c>
      <c r="AV398" s="14" t="s">
        <v>91</v>
      </c>
      <c r="AW398" s="14" t="s">
        <v>42</v>
      </c>
      <c r="AX398" s="14" t="s">
        <v>89</v>
      </c>
      <c r="AY398" s="246" t="s">
        <v>133</v>
      </c>
    </row>
    <row r="399" s="2" customFormat="1" ht="21.75" customHeight="1">
      <c r="A399" s="41"/>
      <c r="B399" s="42"/>
      <c r="C399" s="207" t="s">
        <v>555</v>
      </c>
      <c r="D399" s="207" t="s">
        <v>136</v>
      </c>
      <c r="E399" s="208" t="s">
        <v>556</v>
      </c>
      <c r="F399" s="209" t="s">
        <v>557</v>
      </c>
      <c r="G399" s="210" t="s">
        <v>139</v>
      </c>
      <c r="H399" s="211">
        <v>146.52000000000001</v>
      </c>
      <c r="I399" s="212"/>
      <c r="J399" s="213">
        <f>ROUND(I399*H399,2)</f>
        <v>0</v>
      </c>
      <c r="K399" s="209" t="s">
        <v>140</v>
      </c>
      <c r="L399" s="47"/>
      <c r="M399" s="214" t="s">
        <v>44</v>
      </c>
      <c r="N399" s="215" t="s">
        <v>53</v>
      </c>
      <c r="O399" s="87"/>
      <c r="P399" s="216">
        <f>O399*H399</f>
        <v>0</v>
      </c>
      <c r="Q399" s="216">
        <v>0</v>
      </c>
      <c r="R399" s="216">
        <f>Q399*H399</f>
        <v>0</v>
      </c>
      <c r="S399" s="216">
        <v>0.0070000000000000001</v>
      </c>
      <c r="T399" s="217">
        <f>S399*H399</f>
        <v>1.0256400000000001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227</v>
      </c>
      <c r="AT399" s="218" t="s">
        <v>136</v>
      </c>
      <c r="AU399" s="218" t="s">
        <v>91</v>
      </c>
      <c r="AY399" s="19" t="s">
        <v>133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9" t="s">
        <v>89</v>
      </c>
      <c r="BK399" s="219">
        <f>ROUND(I399*H399,2)</f>
        <v>0</v>
      </c>
      <c r="BL399" s="19" t="s">
        <v>227</v>
      </c>
      <c r="BM399" s="218" t="s">
        <v>558</v>
      </c>
    </row>
    <row r="400" s="2" customFormat="1">
      <c r="A400" s="41"/>
      <c r="B400" s="42"/>
      <c r="C400" s="43"/>
      <c r="D400" s="220" t="s">
        <v>142</v>
      </c>
      <c r="E400" s="43"/>
      <c r="F400" s="221" t="s">
        <v>559</v>
      </c>
      <c r="G400" s="43"/>
      <c r="H400" s="43"/>
      <c r="I400" s="222"/>
      <c r="J400" s="43"/>
      <c r="K400" s="43"/>
      <c r="L400" s="47"/>
      <c r="M400" s="223"/>
      <c r="N400" s="22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19" t="s">
        <v>142</v>
      </c>
      <c r="AU400" s="19" t="s">
        <v>91</v>
      </c>
    </row>
    <row r="401" s="13" customFormat="1">
      <c r="A401" s="13"/>
      <c r="B401" s="225"/>
      <c r="C401" s="226"/>
      <c r="D401" s="227" t="s">
        <v>144</v>
      </c>
      <c r="E401" s="228" t="s">
        <v>44</v>
      </c>
      <c r="F401" s="229" t="s">
        <v>145</v>
      </c>
      <c r="G401" s="226"/>
      <c r="H401" s="228" t="s">
        <v>44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144</v>
      </c>
      <c r="AU401" s="235" t="s">
        <v>91</v>
      </c>
      <c r="AV401" s="13" t="s">
        <v>89</v>
      </c>
      <c r="AW401" s="13" t="s">
        <v>42</v>
      </c>
      <c r="AX401" s="13" t="s">
        <v>82</v>
      </c>
      <c r="AY401" s="235" t="s">
        <v>133</v>
      </c>
    </row>
    <row r="402" s="14" customFormat="1">
      <c r="A402" s="14"/>
      <c r="B402" s="236"/>
      <c r="C402" s="237"/>
      <c r="D402" s="227" t="s">
        <v>144</v>
      </c>
      <c r="E402" s="238" t="s">
        <v>44</v>
      </c>
      <c r="F402" s="239" t="s">
        <v>560</v>
      </c>
      <c r="G402" s="237"/>
      <c r="H402" s="240">
        <v>146.52000000000001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144</v>
      </c>
      <c r="AU402" s="246" t="s">
        <v>91</v>
      </c>
      <c r="AV402" s="14" t="s">
        <v>91</v>
      </c>
      <c r="AW402" s="14" t="s">
        <v>42</v>
      </c>
      <c r="AX402" s="14" t="s">
        <v>89</v>
      </c>
      <c r="AY402" s="246" t="s">
        <v>133</v>
      </c>
    </row>
    <row r="403" s="2" customFormat="1" ht="24.15" customHeight="1">
      <c r="A403" s="41"/>
      <c r="B403" s="42"/>
      <c r="C403" s="207" t="s">
        <v>561</v>
      </c>
      <c r="D403" s="207" t="s">
        <v>136</v>
      </c>
      <c r="E403" s="208" t="s">
        <v>562</v>
      </c>
      <c r="F403" s="209" t="s">
        <v>563</v>
      </c>
      <c r="G403" s="210" t="s">
        <v>564</v>
      </c>
      <c r="H403" s="211">
        <v>8897</v>
      </c>
      <c r="I403" s="212"/>
      <c r="J403" s="213">
        <f>ROUND(I403*H403,2)</f>
        <v>0</v>
      </c>
      <c r="K403" s="209" t="s">
        <v>140</v>
      </c>
      <c r="L403" s="47"/>
      <c r="M403" s="214" t="s">
        <v>44</v>
      </c>
      <c r="N403" s="215" t="s">
        <v>53</v>
      </c>
      <c r="O403" s="87"/>
      <c r="P403" s="216">
        <f>O403*H403</f>
        <v>0</v>
      </c>
      <c r="Q403" s="216">
        <v>0</v>
      </c>
      <c r="R403" s="216">
        <f>Q403*H403</f>
        <v>0</v>
      </c>
      <c r="S403" s="216">
        <v>0.001</v>
      </c>
      <c r="T403" s="217">
        <f>S403*H403</f>
        <v>8.8970000000000002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227</v>
      </c>
      <c r="AT403" s="218" t="s">
        <v>136</v>
      </c>
      <c r="AU403" s="218" t="s">
        <v>91</v>
      </c>
      <c r="AY403" s="19" t="s">
        <v>133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89</v>
      </c>
      <c r="BK403" s="219">
        <f>ROUND(I403*H403,2)</f>
        <v>0</v>
      </c>
      <c r="BL403" s="19" t="s">
        <v>227</v>
      </c>
      <c r="BM403" s="218" t="s">
        <v>565</v>
      </c>
    </row>
    <row r="404" s="2" customFormat="1">
      <c r="A404" s="41"/>
      <c r="B404" s="42"/>
      <c r="C404" s="43"/>
      <c r="D404" s="220" t="s">
        <v>142</v>
      </c>
      <c r="E404" s="43"/>
      <c r="F404" s="221" t="s">
        <v>566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19" t="s">
        <v>142</v>
      </c>
      <c r="AU404" s="19" t="s">
        <v>91</v>
      </c>
    </row>
    <row r="405" s="13" customFormat="1">
      <c r="A405" s="13"/>
      <c r="B405" s="225"/>
      <c r="C405" s="226"/>
      <c r="D405" s="227" t="s">
        <v>144</v>
      </c>
      <c r="E405" s="228" t="s">
        <v>44</v>
      </c>
      <c r="F405" s="229" t="s">
        <v>145</v>
      </c>
      <c r="G405" s="226"/>
      <c r="H405" s="228" t="s">
        <v>44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144</v>
      </c>
      <c r="AU405" s="235" t="s">
        <v>91</v>
      </c>
      <c r="AV405" s="13" t="s">
        <v>89</v>
      </c>
      <c r="AW405" s="13" t="s">
        <v>42</v>
      </c>
      <c r="AX405" s="13" t="s">
        <v>82</v>
      </c>
      <c r="AY405" s="235" t="s">
        <v>133</v>
      </c>
    </row>
    <row r="406" s="14" customFormat="1">
      <c r="A406" s="14"/>
      <c r="B406" s="236"/>
      <c r="C406" s="237"/>
      <c r="D406" s="227" t="s">
        <v>144</v>
      </c>
      <c r="E406" s="238" t="s">
        <v>44</v>
      </c>
      <c r="F406" s="239" t="s">
        <v>567</v>
      </c>
      <c r="G406" s="237"/>
      <c r="H406" s="240">
        <v>505.30000000000001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144</v>
      </c>
      <c r="AU406" s="246" t="s">
        <v>91</v>
      </c>
      <c r="AV406" s="14" t="s">
        <v>91</v>
      </c>
      <c r="AW406" s="14" t="s">
        <v>42</v>
      </c>
      <c r="AX406" s="14" t="s">
        <v>82</v>
      </c>
      <c r="AY406" s="246" t="s">
        <v>133</v>
      </c>
    </row>
    <row r="407" s="14" customFormat="1">
      <c r="A407" s="14"/>
      <c r="B407" s="236"/>
      <c r="C407" s="237"/>
      <c r="D407" s="227" t="s">
        <v>144</v>
      </c>
      <c r="E407" s="238" t="s">
        <v>44</v>
      </c>
      <c r="F407" s="239" t="s">
        <v>568</v>
      </c>
      <c r="G407" s="237"/>
      <c r="H407" s="240">
        <v>703.29999999999995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144</v>
      </c>
      <c r="AU407" s="246" t="s">
        <v>91</v>
      </c>
      <c r="AV407" s="14" t="s">
        <v>91</v>
      </c>
      <c r="AW407" s="14" t="s">
        <v>42</v>
      </c>
      <c r="AX407" s="14" t="s">
        <v>82</v>
      </c>
      <c r="AY407" s="246" t="s">
        <v>133</v>
      </c>
    </row>
    <row r="408" s="14" customFormat="1">
      <c r="A408" s="14"/>
      <c r="B408" s="236"/>
      <c r="C408" s="237"/>
      <c r="D408" s="227" t="s">
        <v>144</v>
      </c>
      <c r="E408" s="238" t="s">
        <v>44</v>
      </c>
      <c r="F408" s="239" t="s">
        <v>569</v>
      </c>
      <c r="G408" s="237"/>
      <c r="H408" s="240">
        <v>7490.3999999999996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144</v>
      </c>
      <c r="AU408" s="246" t="s">
        <v>91</v>
      </c>
      <c r="AV408" s="14" t="s">
        <v>91</v>
      </c>
      <c r="AW408" s="14" t="s">
        <v>42</v>
      </c>
      <c r="AX408" s="14" t="s">
        <v>82</v>
      </c>
      <c r="AY408" s="246" t="s">
        <v>133</v>
      </c>
    </row>
    <row r="409" s="14" customFormat="1">
      <c r="A409" s="14"/>
      <c r="B409" s="236"/>
      <c r="C409" s="237"/>
      <c r="D409" s="227" t="s">
        <v>144</v>
      </c>
      <c r="E409" s="238" t="s">
        <v>44</v>
      </c>
      <c r="F409" s="239" t="s">
        <v>570</v>
      </c>
      <c r="G409" s="237"/>
      <c r="H409" s="240">
        <v>198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144</v>
      </c>
      <c r="AU409" s="246" t="s">
        <v>91</v>
      </c>
      <c r="AV409" s="14" t="s">
        <v>91</v>
      </c>
      <c r="AW409" s="14" t="s">
        <v>42</v>
      </c>
      <c r="AX409" s="14" t="s">
        <v>82</v>
      </c>
      <c r="AY409" s="246" t="s">
        <v>133</v>
      </c>
    </row>
    <row r="410" s="15" customFormat="1">
      <c r="A410" s="15"/>
      <c r="B410" s="257"/>
      <c r="C410" s="258"/>
      <c r="D410" s="227" t="s">
        <v>144</v>
      </c>
      <c r="E410" s="259" t="s">
        <v>44</v>
      </c>
      <c r="F410" s="260" t="s">
        <v>214</v>
      </c>
      <c r="G410" s="258"/>
      <c r="H410" s="261">
        <v>8897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7" t="s">
        <v>144</v>
      </c>
      <c r="AU410" s="267" t="s">
        <v>91</v>
      </c>
      <c r="AV410" s="15" t="s">
        <v>134</v>
      </c>
      <c r="AW410" s="15" t="s">
        <v>42</v>
      </c>
      <c r="AX410" s="15" t="s">
        <v>89</v>
      </c>
      <c r="AY410" s="267" t="s">
        <v>133</v>
      </c>
    </row>
    <row r="411" s="2" customFormat="1" ht="55.5" customHeight="1">
      <c r="A411" s="41"/>
      <c r="B411" s="42"/>
      <c r="C411" s="207" t="s">
        <v>571</v>
      </c>
      <c r="D411" s="207" t="s">
        <v>136</v>
      </c>
      <c r="E411" s="208" t="s">
        <v>572</v>
      </c>
      <c r="F411" s="209" t="s">
        <v>573</v>
      </c>
      <c r="G411" s="210" t="s">
        <v>424</v>
      </c>
      <c r="H411" s="211">
        <v>0.16</v>
      </c>
      <c r="I411" s="212"/>
      <c r="J411" s="213">
        <f>ROUND(I411*H411,2)</f>
        <v>0</v>
      </c>
      <c r="K411" s="209" t="s">
        <v>140</v>
      </c>
      <c r="L411" s="47"/>
      <c r="M411" s="214" t="s">
        <v>44</v>
      </c>
      <c r="N411" s="215" t="s">
        <v>53</v>
      </c>
      <c r="O411" s="87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227</v>
      </c>
      <c r="AT411" s="218" t="s">
        <v>136</v>
      </c>
      <c r="AU411" s="218" t="s">
        <v>91</v>
      </c>
      <c r="AY411" s="19" t="s">
        <v>133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9" t="s">
        <v>89</v>
      </c>
      <c r="BK411" s="219">
        <f>ROUND(I411*H411,2)</f>
        <v>0</v>
      </c>
      <c r="BL411" s="19" t="s">
        <v>227</v>
      </c>
      <c r="BM411" s="218" t="s">
        <v>574</v>
      </c>
    </row>
    <row r="412" s="2" customFormat="1">
      <c r="A412" s="41"/>
      <c r="B412" s="42"/>
      <c r="C412" s="43"/>
      <c r="D412" s="220" t="s">
        <v>142</v>
      </c>
      <c r="E412" s="43"/>
      <c r="F412" s="221" t="s">
        <v>575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19" t="s">
        <v>142</v>
      </c>
      <c r="AU412" s="19" t="s">
        <v>91</v>
      </c>
    </row>
    <row r="413" s="12" customFormat="1" ht="22.8" customHeight="1">
      <c r="A413" s="12"/>
      <c r="B413" s="191"/>
      <c r="C413" s="192"/>
      <c r="D413" s="193" t="s">
        <v>81</v>
      </c>
      <c r="E413" s="205" t="s">
        <v>576</v>
      </c>
      <c r="F413" s="205" t="s">
        <v>577</v>
      </c>
      <c r="G413" s="192"/>
      <c r="H413" s="192"/>
      <c r="I413" s="195"/>
      <c r="J413" s="206">
        <f>BK413</f>
        <v>0</v>
      </c>
      <c r="K413" s="192"/>
      <c r="L413" s="197"/>
      <c r="M413" s="198"/>
      <c r="N413" s="199"/>
      <c r="O413" s="199"/>
      <c r="P413" s="200">
        <f>SUM(P414:P463)</f>
        <v>0</v>
      </c>
      <c r="Q413" s="199"/>
      <c r="R413" s="200">
        <f>SUM(R414:R463)</f>
        <v>0.77496399999999999</v>
      </c>
      <c r="S413" s="199"/>
      <c r="T413" s="201">
        <f>SUM(T414:T463)</f>
        <v>13.872756000000001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2" t="s">
        <v>91</v>
      </c>
      <c r="AT413" s="203" t="s">
        <v>81</v>
      </c>
      <c r="AU413" s="203" t="s">
        <v>89</v>
      </c>
      <c r="AY413" s="202" t="s">
        <v>133</v>
      </c>
      <c r="BK413" s="204">
        <f>SUM(BK414:BK463)</f>
        <v>0</v>
      </c>
    </row>
    <row r="414" s="2" customFormat="1" ht="24.15" customHeight="1">
      <c r="A414" s="41"/>
      <c r="B414" s="42"/>
      <c r="C414" s="207" t="s">
        <v>578</v>
      </c>
      <c r="D414" s="207" t="s">
        <v>136</v>
      </c>
      <c r="E414" s="208" t="s">
        <v>579</v>
      </c>
      <c r="F414" s="209" t="s">
        <v>580</v>
      </c>
      <c r="G414" s="210" t="s">
        <v>139</v>
      </c>
      <c r="H414" s="211">
        <v>166.80000000000001</v>
      </c>
      <c r="I414" s="212"/>
      <c r="J414" s="213">
        <f>ROUND(I414*H414,2)</f>
        <v>0</v>
      </c>
      <c r="K414" s="209" t="s">
        <v>140</v>
      </c>
      <c r="L414" s="47"/>
      <c r="M414" s="214" t="s">
        <v>44</v>
      </c>
      <c r="N414" s="215" t="s">
        <v>53</v>
      </c>
      <c r="O414" s="87"/>
      <c r="P414" s="216">
        <f>O414*H414</f>
        <v>0</v>
      </c>
      <c r="Q414" s="216">
        <v>0</v>
      </c>
      <c r="R414" s="216">
        <f>Q414*H414</f>
        <v>0</v>
      </c>
      <c r="S414" s="216">
        <v>0.083169999999999994</v>
      </c>
      <c r="T414" s="217">
        <f>S414*H414</f>
        <v>13.872756000000001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227</v>
      </c>
      <c r="AT414" s="218" t="s">
        <v>136</v>
      </c>
      <c r="AU414" s="218" t="s">
        <v>91</v>
      </c>
      <c r="AY414" s="19" t="s">
        <v>133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9" t="s">
        <v>89</v>
      </c>
      <c r="BK414" s="219">
        <f>ROUND(I414*H414,2)</f>
        <v>0</v>
      </c>
      <c r="BL414" s="19" t="s">
        <v>227</v>
      </c>
      <c r="BM414" s="218" t="s">
        <v>581</v>
      </c>
    </row>
    <row r="415" s="2" customFormat="1">
      <c r="A415" s="41"/>
      <c r="B415" s="42"/>
      <c r="C415" s="43"/>
      <c r="D415" s="220" t="s">
        <v>142</v>
      </c>
      <c r="E415" s="43"/>
      <c r="F415" s="221" t="s">
        <v>582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19" t="s">
        <v>142</v>
      </c>
      <c r="AU415" s="19" t="s">
        <v>91</v>
      </c>
    </row>
    <row r="416" s="13" customFormat="1">
      <c r="A416" s="13"/>
      <c r="B416" s="225"/>
      <c r="C416" s="226"/>
      <c r="D416" s="227" t="s">
        <v>144</v>
      </c>
      <c r="E416" s="228" t="s">
        <v>44</v>
      </c>
      <c r="F416" s="229" t="s">
        <v>145</v>
      </c>
      <c r="G416" s="226"/>
      <c r="H416" s="228" t="s">
        <v>44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144</v>
      </c>
      <c r="AU416" s="235" t="s">
        <v>91</v>
      </c>
      <c r="AV416" s="13" t="s">
        <v>89</v>
      </c>
      <c r="AW416" s="13" t="s">
        <v>42</v>
      </c>
      <c r="AX416" s="13" t="s">
        <v>82</v>
      </c>
      <c r="AY416" s="235" t="s">
        <v>133</v>
      </c>
    </row>
    <row r="417" s="14" customFormat="1">
      <c r="A417" s="14"/>
      <c r="B417" s="236"/>
      <c r="C417" s="237"/>
      <c r="D417" s="227" t="s">
        <v>144</v>
      </c>
      <c r="E417" s="238" t="s">
        <v>44</v>
      </c>
      <c r="F417" s="239" t="s">
        <v>583</v>
      </c>
      <c r="G417" s="237"/>
      <c r="H417" s="240">
        <v>166.80000000000001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144</v>
      </c>
      <c r="AU417" s="246" t="s">
        <v>91</v>
      </c>
      <c r="AV417" s="14" t="s">
        <v>91</v>
      </c>
      <c r="AW417" s="14" t="s">
        <v>42</v>
      </c>
      <c r="AX417" s="14" t="s">
        <v>89</v>
      </c>
      <c r="AY417" s="246" t="s">
        <v>133</v>
      </c>
    </row>
    <row r="418" s="2" customFormat="1" ht="44.25" customHeight="1">
      <c r="A418" s="41"/>
      <c r="B418" s="42"/>
      <c r="C418" s="207" t="s">
        <v>584</v>
      </c>
      <c r="D418" s="207" t="s">
        <v>136</v>
      </c>
      <c r="E418" s="208" t="s">
        <v>585</v>
      </c>
      <c r="F418" s="209" t="s">
        <v>586</v>
      </c>
      <c r="G418" s="210" t="s">
        <v>139</v>
      </c>
      <c r="H418" s="211">
        <v>19.199999999999999</v>
      </c>
      <c r="I418" s="212"/>
      <c r="J418" s="213">
        <f>ROUND(I418*H418,2)</f>
        <v>0</v>
      </c>
      <c r="K418" s="209" t="s">
        <v>140</v>
      </c>
      <c r="L418" s="47"/>
      <c r="M418" s="214" t="s">
        <v>44</v>
      </c>
      <c r="N418" s="215" t="s">
        <v>53</v>
      </c>
      <c r="O418" s="87"/>
      <c r="P418" s="216">
        <f>O418*H418</f>
        <v>0</v>
      </c>
      <c r="Q418" s="216">
        <v>0.0060000000000000001</v>
      </c>
      <c r="R418" s="216">
        <f>Q418*H418</f>
        <v>0.1152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227</v>
      </c>
      <c r="AT418" s="218" t="s">
        <v>136</v>
      </c>
      <c r="AU418" s="218" t="s">
        <v>91</v>
      </c>
      <c r="AY418" s="19" t="s">
        <v>133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19" t="s">
        <v>89</v>
      </c>
      <c r="BK418" s="219">
        <f>ROUND(I418*H418,2)</f>
        <v>0</v>
      </c>
      <c r="BL418" s="19" t="s">
        <v>227</v>
      </c>
      <c r="BM418" s="218" t="s">
        <v>587</v>
      </c>
    </row>
    <row r="419" s="2" customFormat="1">
      <c r="A419" s="41"/>
      <c r="B419" s="42"/>
      <c r="C419" s="43"/>
      <c r="D419" s="220" t="s">
        <v>142</v>
      </c>
      <c r="E419" s="43"/>
      <c r="F419" s="221" t="s">
        <v>588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19" t="s">
        <v>142</v>
      </c>
      <c r="AU419" s="19" t="s">
        <v>91</v>
      </c>
    </row>
    <row r="420" s="13" customFormat="1">
      <c r="A420" s="13"/>
      <c r="B420" s="225"/>
      <c r="C420" s="226"/>
      <c r="D420" s="227" t="s">
        <v>144</v>
      </c>
      <c r="E420" s="228" t="s">
        <v>44</v>
      </c>
      <c r="F420" s="229" t="s">
        <v>145</v>
      </c>
      <c r="G420" s="226"/>
      <c r="H420" s="228" t="s">
        <v>44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144</v>
      </c>
      <c r="AU420" s="235" t="s">
        <v>91</v>
      </c>
      <c r="AV420" s="13" t="s">
        <v>89</v>
      </c>
      <c r="AW420" s="13" t="s">
        <v>42</v>
      </c>
      <c r="AX420" s="13" t="s">
        <v>82</v>
      </c>
      <c r="AY420" s="235" t="s">
        <v>133</v>
      </c>
    </row>
    <row r="421" s="14" customFormat="1">
      <c r="A421" s="14"/>
      <c r="B421" s="236"/>
      <c r="C421" s="237"/>
      <c r="D421" s="227" t="s">
        <v>144</v>
      </c>
      <c r="E421" s="238" t="s">
        <v>44</v>
      </c>
      <c r="F421" s="239" t="s">
        <v>220</v>
      </c>
      <c r="G421" s="237"/>
      <c r="H421" s="240">
        <v>19.199999999999999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144</v>
      </c>
      <c r="AU421" s="246" t="s">
        <v>91</v>
      </c>
      <c r="AV421" s="14" t="s">
        <v>91</v>
      </c>
      <c r="AW421" s="14" t="s">
        <v>42</v>
      </c>
      <c r="AX421" s="14" t="s">
        <v>89</v>
      </c>
      <c r="AY421" s="246" t="s">
        <v>133</v>
      </c>
    </row>
    <row r="422" s="2" customFormat="1" ht="33" customHeight="1">
      <c r="A422" s="41"/>
      <c r="B422" s="42"/>
      <c r="C422" s="247" t="s">
        <v>589</v>
      </c>
      <c r="D422" s="247" t="s">
        <v>170</v>
      </c>
      <c r="E422" s="248" t="s">
        <v>590</v>
      </c>
      <c r="F422" s="249" t="s">
        <v>591</v>
      </c>
      <c r="G422" s="250" t="s">
        <v>139</v>
      </c>
      <c r="H422" s="251">
        <v>22.079999999999998</v>
      </c>
      <c r="I422" s="252"/>
      <c r="J422" s="253">
        <f>ROUND(I422*H422,2)</f>
        <v>0</v>
      </c>
      <c r="K422" s="249" t="s">
        <v>140</v>
      </c>
      <c r="L422" s="254"/>
      <c r="M422" s="255" t="s">
        <v>44</v>
      </c>
      <c r="N422" s="256" t="s">
        <v>53</v>
      </c>
      <c r="O422" s="87"/>
      <c r="P422" s="216">
        <f>O422*H422</f>
        <v>0</v>
      </c>
      <c r="Q422" s="216">
        <v>0.021999999999999999</v>
      </c>
      <c r="R422" s="216">
        <f>Q422*H422</f>
        <v>0.48575999999999991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315</v>
      </c>
      <c r="AT422" s="218" t="s">
        <v>170</v>
      </c>
      <c r="AU422" s="218" t="s">
        <v>91</v>
      </c>
      <c r="AY422" s="19" t="s">
        <v>133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19" t="s">
        <v>89</v>
      </c>
      <c r="BK422" s="219">
        <f>ROUND(I422*H422,2)</f>
        <v>0</v>
      </c>
      <c r="BL422" s="19" t="s">
        <v>227</v>
      </c>
      <c r="BM422" s="218" t="s">
        <v>592</v>
      </c>
    </row>
    <row r="423" s="13" customFormat="1">
      <c r="A423" s="13"/>
      <c r="B423" s="225"/>
      <c r="C423" s="226"/>
      <c r="D423" s="227" t="s">
        <v>144</v>
      </c>
      <c r="E423" s="228" t="s">
        <v>44</v>
      </c>
      <c r="F423" s="229" t="s">
        <v>145</v>
      </c>
      <c r="G423" s="226"/>
      <c r="H423" s="228" t="s">
        <v>44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144</v>
      </c>
      <c r="AU423" s="235" t="s">
        <v>91</v>
      </c>
      <c r="AV423" s="13" t="s">
        <v>89</v>
      </c>
      <c r="AW423" s="13" t="s">
        <v>42</v>
      </c>
      <c r="AX423" s="13" t="s">
        <v>82</v>
      </c>
      <c r="AY423" s="235" t="s">
        <v>133</v>
      </c>
    </row>
    <row r="424" s="14" customFormat="1">
      <c r="A424" s="14"/>
      <c r="B424" s="236"/>
      <c r="C424" s="237"/>
      <c r="D424" s="227" t="s">
        <v>144</v>
      </c>
      <c r="E424" s="238" t="s">
        <v>44</v>
      </c>
      <c r="F424" s="239" t="s">
        <v>220</v>
      </c>
      <c r="G424" s="237"/>
      <c r="H424" s="240">
        <v>19.199999999999999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144</v>
      </c>
      <c r="AU424" s="246" t="s">
        <v>91</v>
      </c>
      <c r="AV424" s="14" t="s">
        <v>91</v>
      </c>
      <c r="AW424" s="14" t="s">
        <v>42</v>
      </c>
      <c r="AX424" s="14" t="s">
        <v>89</v>
      </c>
      <c r="AY424" s="246" t="s">
        <v>133</v>
      </c>
    </row>
    <row r="425" s="14" customFormat="1">
      <c r="A425" s="14"/>
      <c r="B425" s="236"/>
      <c r="C425" s="237"/>
      <c r="D425" s="227" t="s">
        <v>144</v>
      </c>
      <c r="E425" s="237"/>
      <c r="F425" s="239" t="s">
        <v>593</v>
      </c>
      <c r="G425" s="237"/>
      <c r="H425" s="240">
        <v>22.079999999999998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144</v>
      </c>
      <c r="AU425" s="246" t="s">
        <v>91</v>
      </c>
      <c r="AV425" s="14" t="s">
        <v>91</v>
      </c>
      <c r="AW425" s="14" t="s">
        <v>4</v>
      </c>
      <c r="AX425" s="14" t="s">
        <v>89</v>
      </c>
      <c r="AY425" s="246" t="s">
        <v>133</v>
      </c>
    </row>
    <row r="426" s="2" customFormat="1" ht="37.8" customHeight="1">
      <c r="A426" s="41"/>
      <c r="B426" s="42"/>
      <c r="C426" s="207" t="s">
        <v>594</v>
      </c>
      <c r="D426" s="207" t="s">
        <v>136</v>
      </c>
      <c r="E426" s="208" t="s">
        <v>595</v>
      </c>
      <c r="F426" s="209" t="s">
        <v>596</v>
      </c>
      <c r="G426" s="210" t="s">
        <v>139</v>
      </c>
      <c r="H426" s="211">
        <v>19.199999999999999</v>
      </c>
      <c r="I426" s="212"/>
      <c r="J426" s="213">
        <f>ROUND(I426*H426,2)</f>
        <v>0</v>
      </c>
      <c r="K426" s="209" t="s">
        <v>140</v>
      </c>
      <c r="L426" s="47"/>
      <c r="M426" s="214" t="s">
        <v>44</v>
      </c>
      <c r="N426" s="215" t="s">
        <v>53</v>
      </c>
      <c r="O426" s="87"/>
      <c r="P426" s="216">
        <f>O426*H426</f>
        <v>0</v>
      </c>
      <c r="Q426" s="216">
        <v>0</v>
      </c>
      <c r="R426" s="216">
        <f>Q426*H426</f>
        <v>0</v>
      </c>
      <c r="S426" s="216">
        <v>0</v>
      </c>
      <c r="T426" s="21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227</v>
      </c>
      <c r="AT426" s="218" t="s">
        <v>136</v>
      </c>
      <c r="AU426" s="218" t="s">
        <v>91</v>
      </c>
      <c r="AY426" s="19" t="s">
        <v>133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9" t="s">
        <v>89</v>
      </c>
      <c r="BK426" s="219">
        <f>ROUND(I426*H426,2)</f>
        <v>0</v>
      </c>
      <c r="BL426" s="19" t="s">
        <v>227</v>
      </c>
      <c r="BM426" s="218" t="s">
        <v>597</v>
      </c>
    </row>
    <row r="427" s="2" customFormat="1">
      <c r="A427" s="41"/>
      <c r="B427" s="42"/>
      <c r="C427" s="43"/>
      <c r="D427" s="220" t="s">
        <v>142</v>
      </c>
      <c r="E427" s="43"/>
      <c r="F427" s="221" t="s">
        <v>598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142</v>
      </c>
      <c r="AU427" s="19" t="s">
        <v>91</v>
      </c>
    </row>
    <row r="428" s="13" customFormat="1">
      <c r="A428" s="13"/>
      <c r="B428" s="225"/>
      <c r="C428" s="226"/>
      <c r="D428" s="227" t="s">
        <v>144</v>
      </c>
      <c r="E428" s="228" t="s">
        <v>44</v>
      </c>
      <c r="F428" s="229" t="s">
        <v>145</v>
      </c>
      <c r="G428" s="226"/>
      <c r="H428" s="228" t="s">
        <v>44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144</v>
      </c>
      <c r="AU428" s="235" t="s">
        <v>91</v>
      </c>
      <c r="AV428" s="13" t="s">
        <v>89</v>
      </c>
      <c r="AW428" s="13" t="s">
        <v>42</v>
      </c>
      <c r="AX428" s="13" t="s">
        <v>82</v>
      </c>
      <c r="AY428" s="235" t="s">
        <v>133</v>
      </c>
    </row>
    <row r="429" s="14" customFormat="1">
      <c r="A429" s="14"/>
      <c r="B429" s="236"/>
      <c r="C429" s="237"/>
      <c r="D429" s="227" t="s">
        <v>144</v>
      </c>
      <c r="E429" s="238" t="s">
        <v>44</v>
      </c>
      <c r="F429" s="239" t="s">
        <v>220</v>
      </c>
      <c r="G429" s="237"/>
      <c r="H429" s="240">
        <v>19.199999999999999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144</v>
      </c>
      <c r="AU429" s="246" t="s">
        <v>91</v>
      </c>
      <c r="AV429" s="14" t="s">
        <v>91</v>
      </c>
      <c r="AW429" s="14" t="s">
        <v>42</v>
      </c>
      <c r="AX429" s="14" t="s">
        <v>89</v>
      </c>
      <c r="AY429" s="246" t="s">
        <v>133</v>
      </c>
    </row>
    <row r="430" s="2" customFormat="1" ht="24.15" customHeight="1">
      <c r="A430" s="41"/>
      <c r="B430" s="42"/>
      <c r="C430" s="207" t="s">
        <v>599</v>
      </c>
      <c r="D430" s="207" t="s">
        <v>136</v>
      </c>
      <c r="E430" s="208" t="s">
        <v>600</v>
      </c>
      <c r="F430" s="209" t="s">
        <v>601</v>
      </c>
      <c r="G430" s="210" t="s">
        <v>188</v>
      </c>
      <c r="H430" s="211">
        <v>52</v>
      </c>
      <c r="I430" s="212"/>
      <c r="J430" s="213">
        <f>ROUND(I430*H430,2)</f>
        <v>0</v>
      </c>
      <c r="K430" s="209" t="s">
        <v>140</v>
      </c>
      <c r="L430" s="47"/>
      <c r="M430" s="214" t="s">
        <v>44</v>
      </c>
      <c r="N430" s="215" t="s">
        <v>53</v>
      </c>
      <c r="O430" s="87"/>
      <c r="P430" s="216">
        <f>O430*H430</f>
        <v>0</v>
      </c>
      <c r="Q430" s="216">
        <v>3.0000000000000001E-05</v>
      </c>
      <c r="R430" s="216">
        <f>Q430*H430</f>
        <v>0.00156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227</v>
      </c>
      <c r="AT430" s="218" t="s">
        <v>136</v>
      </c>
      <c r="AU430" s="218" t="s">
        <v>91</v>
      </c>
      <c r="AY430" s="19" t="s">
        <v>133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19" t="s">
        <v>89</v>
      </c>
      <c r="BK430" s="219">
        <f>ROUND(I430*H430,2)</f>
        <v>0</v>
      </c>
      <c r="BL430" s="19" t="s">
        <v>227</v>
      </c>
      <c r="BM430" s="218" t="s">
        <v>602</v>
      </c>
    </row>
    <row r="431" s="2" customFormat="1">
      <c r="A431" s="41"/>
      <c r="B431" s="42"/>
      <c r="C431" s="43"/>
      <c r="D431" s="220" t="s">
        <v>142</v>
      </c>
      <c r="E431" s="43"/>
      <c r="F431" s="221" t="s">
        <v>603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19" t="s">
        <v>142</v>
      </c>
      <c r="AU431" s="19" t="s">
        <v>91</v>
      </c>
    </row>
    <row r="432" s="13" customFormat="1">
      <c r="A432" s="13"/>
      <c r="B432" s="225"/>
      <c r="C432" s="226"/>
      <c r="D432" s="227" t="s">
        <v>144</v>
      </c>
      <c r="E432" s="228" t="s">
        <v>44</v>
      </c>
      <c r="F432" s="229" t="s">
        <v>145</v>
      </c>
      <c r="G432" s="226"/>
      <c r="H432" s="228" t="s">
        <v>44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144</v>
      </c>
      <c r="AU432" s="235" t="s">
        <v>91</v>
      </c>
      <c r="AV432" s="13" t="s">
        <v>89</v>
      </c>
      <c r="AW432" s="13" t="s">
        <v>42</v>
      </c>
      <c r="AX432" s="13" t="s">
        <v>82</v>
      </c>
      <c r="AY432" s="235" t="s">
        <v>133</v>
      </c>
    </row>
    <row r="433" s="14" customFormat="1">
      <c r="A433" s="14"/>
      <c r="B433" s="236"/>
      <c r="C433" s="237"/>
      <c r="D433" s="227" t="s">
        <v>144</v>
      </c>
      <c r="E433" s="238" t="s">
        <v>44</v>
      </c>
      <c r="F433" s="239" t="s">
        <v>226</v>
      </c>
      <c r="G433" s="237"/>
      <c r="H433" s="240">
        <v>52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144</v>
      </c>
      <c r="AU433" s="246" t="s">
        <v>91</v>
      </c>
      <c r="AV433" s="14" t="s">
        <v>91</v>
      </c>
      <c r="AW433" s="14" t="s">
        <v>42</v>
      </c>
      <c r="AX433" s="14" t="s">
        <v>89</v>
      </c>
      <c r="AY433" s="246" t="s">
        <v>133</v>
      </c>
    </row>
    <row r="434" s="2" customFormat="1" ht="24.15" customHeight="1">
      <c r="A434" s="41"/>
      <c r="B434" s="42"/>
      <c r="C434" s="207" t="s">
        <v>604</v>
      </c>
      <c r="D434" s="207" t="s">
        <v>136</v>
      </c>
      <c r="E434" s="208" t="s">
        <v>605</v>
      </c>
      <c r="F434" s="209" t="s">
        <v>606</v>
      </c>
      <c r="G434" s="210" t="s">
        <v>139</v>
      </c>
      <c r="H434" s="211">
        <v>19.199999999999999</v>
      </c>
      <c r="I434" s="212"/>
      <c r="J434" s="213">
        <f>ROUND(I434*H434,2)</f>
        <v>0</v>
      </c>
      <c r="K434" s="209" t="s">
        <v>140</v>
      </c>
      <c r="L434" s="47"/>
      <c r="M434" s="214" t="s">
        <v>44</v>
      </c>
      <c r="N434" s="215" t="s">
        <v>53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227</v>
      </c>
      <c r="AT434" s="218" t="s">
        <v>136</v>
      </c>
      <c r="AU434" s="218" t="s">
        <v>91</v>
      </c>
      <c r="AY434" s="19" t="s">
        <v>133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19" t="s">
        <v>89</v>
      </c>
      <c r="BK434" s="219">
        <f>ROUND(I434*H434,2)</f>
        <v>0</v>
      </c>
      <c r="BL434" s="19" t="s">
        <v>227</v>
      </c>
      <c r="BM434" s="218" t="s">
        <v>607</v>
      </c>
    </row>
    <row r="435" s="2" customFormat="1">
      <c r="A435" s="41"/>
      <c r="B435" s="42"/>
      <c r="C435" s="43"/>
      <c r="D435" s="220" t="s">
        <v>142</v>
      </c>
      <c r="E435" s="43"/>
      <c r="F435" s="221" t="s">
        <v>608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142</v>
      </c>
      <c r="AU435" s="19" t="s">
        <v>91</v>
      </c>
    </row>
    <row r="436" s="13" customFormat="1">
      <c r="A436" s="13"/>
      <c r="B436" s="225"/>
      <c r="C436" s="226"/>
      <c r="D436" s="227" t="s">
        <v>144</v>
      </c>
      <c r="E436" s="228" t="s">
        <v>44</v>
      </c>
      <c r="F436" s="229" t="s">
        <v>145</v>
      </c>
      <c r="G436" s="226"/>
      <c r="H436" s="228" t="s">
        <v>44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144</v>
      </c>
      <c r="AU436" s="235" t="s">
        <v>91</v>
      </c>
      <c r="AV436" s="13" t="s">
        <v>89</v>
      </c>
      <c r="AW436" s="13" t="s">
        <v>42</v>
      </c>
      <c r="AX436" s="13" t="s">
        <v>82</v>
      </c>
      <c r="AY436" s="235" t="s">
        <v>133</v>
      </c>
    </row>
    <row r="437" s="14" customFormat="1">
      <c r="A437" s="14"/>
      <c r="B437" s="236"/>
      <c r="C437" s="237"/>
      <c r="D437" s="227" t="s">
        <v>144</v>
      </c>
      <c r="E437" s="238" t="s">
        <v>44</v>
      </c>
      <c r="F437" s="239" t="s">
        <v>220</v>
      </c>
      <c r="G437" s="237"/>
      <c r="H437" s="240">
        <v>19.199999999999999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144</v>
      </c>
      <c r="AU437" s="246" t="s">
        <v>91</v>
      </c>
      <c r="AV437" s="14" t="s">
        <v>91</v>
      </c>
      <c r="AW437" s="14" t="s">
        <v>42</v>
      </c>
      <c r="AX437" s="14" t="s">
        <v>89</v>
      </c>
      <c r="AY437" s="246" t="s">
        <v>133</v>
      </c>
    </row>
    <row r="438" s="2" customFormat="1" ht="16.5" customHeight="1">
      <c r="A438" s="41"/>
      <c r="B438" s="42"/>
      <c r="C438" s="247" t="s">
        <v>609</v>
      </c>
      <c r="D438" s="247" t="s">
        <v>170</v>
      </c>
      <c r="E438" s="248" t="s">
        <v>610</v>
      </c>
      <c r="F438" s="249" t="s">
        <v>611</v>
      </c>
      <c r="G438" s="250" t="s">
        <v>564</v>
      </c>
      <c r="H438" s="251">
        <v>57.600000000000001</v>
      </c>
      <c r="I438" s="252"/>
      <c r="J438" s="253">
        <f>ROUND(I438*H438,2)</f>
        <v>0</v>
      </c>
      <c r="K438" s="249" t="s">
        <v>140</v>
      </c>
      <c r="L438" s="254"/>
      <c r="M438" s="255" t="s">
        <v>44</v>
      </c>
      <c r="N438" s="256" t="s">
        <v>53</v>
      </c>
      <c r="O438" s="87"/>
      <c r="P438" s="216">
        <f>O438*H438</f>
        <v>0</v>
      </c>
      <c r="Q438" s="216">
        <v>0.001</v>
      </c>
      <c r="R438" s="216">
        <f>Q438*H438</f>
        <v>0.057600000000000005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315</v>
      </c>
      <c r="AT438" s="218" t="s">
        <v>170</v>
      </c>
      <c r="AU438" s="218" t="s">
        <v>91</v>
      </c>
      <c r="AY438" s="19" t="s">
        <v>133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19" t="s">
        <v>89</v>
      </c>
      <c r="BK438" s="219">
        <f>ROUND(I438*H438,2)</f>
        <v>0</v>
      </c>
      <c r="BL438" s="19" t="s">
        <v>227</v>
      </c>
      <c r="BM438" s="218" t="s">
        <v>612</v>
      </c>
    </row>
    <row r="439" s="13" customFormat="1">
      <c r="A439" s="13"/>
      <c r="B439" s="225"/>
      <c r="C439" s="226"/>
      <c r="D439" s="227" t="s">
        <v>144</v>
      </c>
      <c r="E439" s="228" t="s">
        <v>44</v>
      </c>
      <c r="F439" s="229" t="s">
        <v>145</v>
      </c>
      <c r="G439" s="226"/>
      <c r="H439" s="228" t="s">
        <v>44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144</v>
      </c>
      <c r="AU439" s="235" t="s">
        <v>91</v>
      </c>
      <c r="AV439" s="13" t="s">
        <v>89</v>
      </c>
      <c r="AW439" s="13" t="s">
        <v>42</v>
      </c>
      <c r="AX439" s="13" t="s">
        <v>82</v>
      </c>
      <c r="AY439" s="235" t="s">
        <v>133</v>
      </c>
    </row>
    <row r="440" s="14" customFormat="1">
      <c r="A440" s="14"/>
      <c r="B440" s="236"/>
      <c r="C440" s="237"/>
      <c r="D440" s="227" t="s">
        <v>144</v>
      </c>
      <c r="E440" s="238" t="s">
        <v>44</v>
      </c>
      <c r="F440" s="239" t="s">
        <v>220</v>
      </c>
      <c r="G440" s="237"/>
      <c r="H440" s="240">
        <v>19.199999999999999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144</v>
      </c>
      <c r="AU440" s="246" t="s">
        <v>91</v>
      </c>
      <c r="AV440" s="14" t="s">
        <v>91</v>
      </c>
      <c r="AW440" s="14" t="s">
        <v>42</v>
      </c>
      <c r="AX440" s="14" t="s">
        <v>89</v>
      </c>
      <c r="AY440" s="246" t="s">
        <v>133</v>
      </c>
    </row>
    <row r="441" s="14" customFormat="1">
      <c r="A441" s="14"/>
      <c r="B441" s="236"/>
      <c r="C441" s="237"/>
      <c r="D441" s="227" t="s">
        <v>144</v>
      </c>
      <c r="E441" s="237"/>
      <c r="F441" s="239" t="s">
        <v>613</v>
      </c>
      <c r="G441" s="237"/>
      <c r="H441" s="240">
        <v>57.600000000000001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144</v>
      </c>
      <c r="AU441" s="246" t="s">
        <v>91</v>
      </c>
      <c r="AV441" s="14" t="s">
        <v>91</v>
      </c>
      <c r="AW441" s="14" t="s">
        <v>4</v>
      </c>
      <c r="AX441" s="14" t="s">
        <v>89</v>
      </c>
      <c r="AY441" s="246" t="s">
        <v>133</v>
      </c>
    </row>
    <row r="442" s="2" customFormat="1" ht="24.15" customHeight="1">
      <c r="A442" s="41"/>
      <c r="B442" s="42"/>
      <c r="C442" s="207" t="s">
        <v>614</v>
      </c>
      <c r="D442" s="207" t="s">
        <v>136</v>
      </c>
      <c r="E442" s="208" t="s">
        <v>615</v>
      </c>
      <c r="F442" s="209" t="s">
        <v>616</v>
      </c>
      <c r="G442" s="210" t="s">
        <v>188</v>
      </c>
      <c r="H442" s="211">
        <v>52</v>
      </c>
      <c r="I442" s="212"/>
      <c r="J442" s="213">
        <f>ROUND(I442*H442,2)</f>
        <v>0</v>
      </c>
      <c r="K442" s="209" t="s">
        <v>140</v>
      </c>
      <c r="L442" s="47"/>
      <c r="M442" s="214" t="s">
        <v>44</v>
      </c>
      <c r="N442" s="215" t="s">
        <v>53</v>
      </c>
      <c r="O442" s="87"/>
      <c r="P442" s="216">
        <f>O442*H442</f>
        <v>0</v>
      </c>
      <c r="Q442" s="216">
        <v>0.00017000000000000001</v>
      </c>
      <c r="R442" s="216">
        <f>Q442*H442</f>
        <v>0.0088400000000000006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227</v>
      </c>
      <c r="AT442" s="218" t="s">
        <v>136</v>
      </c>
      <c r="AU442" s="218" t="s">
        <v>91</v>
      </c>
      <c r="AY442" s="19" t="s">
        <v>133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9" t="s">
        <v>89</v>
      </c>
      <c r="BK442" s="219">
        <f>ROUND(I442*H442,2)</f>
        <v>0</v>
      </c>
      <c r="BL442" s="19" t="s">
        <v>227</v>
      </c>
      <c r="BM442" s="218" t="s">
        <v>617</v>
      </c>
    </row>
    <row r="443" s="2" customFormat="1">
      <c r="A443" s="41"/>
      <c r="B443" s="42"/>
      <c r="C443" s="43"/>
      <c r="D443" s="220" t="s">
        <v>142</v>
      </c>
      <c r="E443" s="43"/>
      <c r="F443" s="221" t="s">
        <v>618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142</v>
      </c>
      <c r="AU443" s="19" t="s">
        <v>91</v>
      </c>
    </row>
    <row r="444" s="13" customFormat="1">
      <c r="A444" s="13"/>
      <c r="B444" s="225"/>
      <c r="C444" s="226"/>
      <c r="D444" s="227" t="s">
        <v>144</v>
      </c>
      <c r="E444" s="228" t="s">
        <v>44</v>
      </c>
      <c r="F444" s="229" t="s">
        <v>145</v>
      </c>
      <c r="G444" s="226"/>
      <c r="H444" s="228" t="s">
        <v>44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144</v>
      </c>
      <c r="AU444" s="235" t="s">
        <v>91</v>
      </c>
      <c r="AV444" s="13" t="s">
        <v>89</v>
      </c>
      <c r="AW444" s="13" t="s">
        <v>42</v>
      </c>
      <c r="AX444" s="13" t="s">
        <v>82</v>
      </c>
      <c r="AY444" s="235" t="s">
        <v>133</v>
      </c>
    </row>
    <row r="445" s="14" customFormat="1">
      <c r="A445" s="14"/>
      <c r="B445" s="236"/>
      <c r="C445" s="237"/>
      <c r="D445" s="227" t="s">
        <v>144</v>
      </c>
      <c r="E445" s="238" t="s">
        <v>44</v>
      </c>
      <c r="F445" s="239" t="s">
        <v>226</v>
      </c>
      <c r="G445" s="237"/>
      <c r="H445" s="240">
        <v>52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144</v>
      </c>
      <c r="AU445" s="246" t="s">
        <v>91</v>
      </c>
      <c r="AV445" s="14" t="s">
        <v>91</v>
      </c>
      <c r="AW445" s="14" t="s">
        <v>42</v>
      </c>
      <c r="AX445" s="14" t="s">
        <v>89</v>
      </c>
      <c r="AY445" s="246" t="s">
        <v>133</v>
      </c>
    </row>
    <row r="446" s="2" customFormat="1" ht="16.5" customHeight="1">
      <c r="A446" s="41"/>
      <c r="B446" s="42"/>
      <c r="C446" s="247" t="s">
        <v>619</v>
      </c>
      <c r="D446" s="247" t="s">
        <v>170</v>
      </c>
      <c r="E446" s="248" t="s">
        <v>620</v>
      </c>
      <c r="F446" s="249" t="s">
        <v>621</v>
      </c>
      <c r="G446" s="250" t="s">
        <v>188</v>
      </c>
      <c r="H446" s="251">
        <v>54.600000000000001</v>
      </c>
      <c r="I446" s="252"/>
      <c r="J446" s="253">
        <f>ROUND(I446*H446,2)</f>
        <v>0</v>
      </c>
      <c r="K446" s="249" t="s">
        <v>140</v>
      </c>
      <c r="L446" s="254"/>
      <c r="M446" s="255" t="s">
        <v>44</v>
      </c>
      <c r="N446" s="256" t="s">
        <v>53</v>
      </c>
      <c r="O446" s="87"/>
      <c r="P446" s="216">
        <f>O446*H446</f>
        <v>0</v>
      </c>
      <c r="Q446" s="216">
        <v>0.0015</v>
      </c>
      <c r="R446" s="216">
        <f>Q446*H446</f>
        <v>0.081900000000000001</v>
      </c>
      <c r="S446" s="216">
        <v>0</v>
      </c>
      <c r="T446" s="21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8" t="s">
        <v>315</v>
      </c>
      <c r="AT446" s="218" t="s">
        <v>170</v>
      </c>
      <c r="AU446" s="218" t="s">
        <v>91</v>
      </c>
      <c r="AY446" s="19" t="s">
        <v>133</v>
      </c>
      <c r="BE446" s="219">
        <f>IF(N446="základní",J446,0)</f>
        <v>0</v>
      </c>
      <c r="BF446" s="219">
        <f>IF(N446="snížená",J446,0)</f>
        <v>0</v>
      </c>
      <c r="BG446" s="219">
        <f>IF(N446="zákl. přenesená",J446,0)</f>
        <v>0</v>
      </c>
      <c r="BH446" s="219">
        <f>IF(N446="sníž. přenesená",J446,0)</f>
        <v>0</v>
      </c>
      <c r="BI446" s="219">
        <f>IF(N446="nulová",J446,0)</f>
        <v>0</v>
      </c>
      <c r="BJ446" s="19" t="s">
        <v>89</v>
      </c>
      <c r="BK446" s="219">
        <f>ROUND(I446*H446,2)</f>
        <v>0</v>
      </c>
      <c r="BL446" s="19" t="s">
        <v>227</v>
      </c>
      <c r="BM446" s="218" t="s">
        <v>622</v>
      </c>
    </row>
    <row r="447" s="13" customFormat="1">
      <c r="A447" s="13"/>
      <c r="B447" s="225"/>
      <c r="C447" s="226"/>
      <c r="D447" s="227" t="s">
        <v>144</v>
      </c>
      <c r="E447" s="228" t="s">
        <v>44</v>
      </c>
      <c r="F447" s="229" t="s">
        <v>145</v>
      </c>
      <c r="G447" s="226"/>
      <c r="H447" s="228" t="s">
        <v>44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144</v>
      </c>
      <c r="AU447" s="235" t="s">
        <v>91</v>
      </c>
      <c r="AV447" s="13" t="s">
        <v>89</v>
      </c>
      <c r="AW447" s="13" t="s">
        <v>42</v>
      </c>
      <c r="AX447" s="13" t="s">
        <v>82</v>
      </c>
      <c r="AY447" s="235" t="s">
        <v>133</v>
      </c>
    </row>
    <row r="448" s="14" customFormat="1">
      <c r="A448" s="14"/>
      <c r="B448" s="236"/>
      <c r="C448" s="237"/>
      <c r="D448" s="227" t="s">
        <v>144</v>
      </c>
      <c r="E448" s="238" t="s">
        <v>44</v>
      </c>
      <c r="F448" s="239" t="s">
        <v>226</v>
      </c>
      <c r="G448" s="237"/>
      <c r="H448" s="240">
        <v>52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144</v>
      </c>
      <c r="AU448" s="246" t="s">
        <v>91</v>
      </c>
      <c r="AV448" s="14" t="s">
        <v>91</v>
      </c>
      <c r="AW448" s="14" t="s">
        <v>42</v>
      </c>
      <c r="AX448" s="14" t="s">
        <v>89</v>
      </c>
      <c r="AY448" s="246" t="s">
        <v>133</v>
      </c>
    </row>
    <row r="449" s="14" customFormat="1">
      <c r="A449" s="14"/>
      <c r="B449" s="236"/>
      <c r="C449" s="237"/>
      <c r="D449" s="227" t="s">
        <v>144</v>
      </c>
      <c r="E449" s="237"/>
      <c r="F449" s="239" t="s">
        <v>516</v>
      </c>
      <c r="G449" s="237"/>
      <c r="H449" s="240">
        <v>54.600000000000001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144</v>
      </c>
      <c r="AU449" s="246" t="s">
        <v>91</v>
      </c>
      <c r="AV449" s="14" t="s">
        <v>91</v>
      </c>
      <c r="AW449" s="14" t="s">
        <v>4</v>
      </c>
      <c r="AX449" s="14" t="s">
        <v>89</v>
      </c>
      <c r="AY449" s="246" t="s">
        <v>133</v>
      </c>
    </row>
    <row r="450" s="2" customFormat="1" ht="16.5" customHeight="1">
      <c r="A450" s="41"/>
      <c r="B450" s="42"/>
      <c r="C450" s="207" t="s">
        <v>623</v>
      </c>
      <c r="D450" s="207" t="s">
        <v>136</v>
      </c>
      <c r="E450" s="208" t="s">
        <v>624</v>
      </c>
      <c r="F450" s="209" t="s">
        <v>625</v>
      </c>
      <c r="G450" s="210" t="s">
        <v>188</v>
      </c>
      <c r="H450" s="211">
        <v>52</v>
      </c>
      <c r="I450" s="212"/>
      <c r="J450" s="213">
        <f>ROUND(I450*H450,2)</f>
        <v>0</v>
      </c>
      <c r="K450" s="209" t="s">
        <v>140</v>
      </c>
      <c r="L450" s="47"/>
      <c r="M450" s="214" t="s">
        <v>44</v>
      </c>
      <c r="N450" s="215" t="s">
        <v>53</v>
      </c>
      <c r="O450" s="87"/>
      <c r="P450" s="216">
        <f>O450*H450</f>
        <v>0</v>
      </c>
      <c r="Q450" s="216">
        <v>0.00021000000000000001</v>
      </c>
      <c r="R450" s="216">
        <f>Q450*H450</f>
        <v>0.010920000000000001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134</v>
      </c>
      <c r="AT450" s="218" t="s">
        <v>136</v>
      </c>
      <c r="AU450" s="218" t="s">
        <v>91</v>
      </c>
      <c r="AY450" s="19" t="s">
        <v>133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9" t="s">
        <v>89</v>
      </c>
      <c r="BK450" s="219">
        <f>ROUND(I450*H450,2)</f>
        <v>0</v>
      </c>
      <c r="BL450" s="19" t="s">
        <v>134</v>
      </c>
      <c r="BM450" s="218" t="s">
        <v>626</v>
      </c>
    </row>
    <row r="451" s="2" customFormat="1">
      <c r="A451" s="41"/>
      <c r="B451" s="42"/>
      <c r="C451" s="43"/>
      <c r="D451" s="220" t="s">
        <v>142</v>
      </c>
      <c r="E451" s="43"/>
      <c r="F451" s="221" t="s">
        <v>627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19" t="s">
        <v>142</v>
      </c>
      <c r="AU451" s="19" t="s">
        <v>91</v>
      </c>
    </row>
    <row r="452" s="13" customFormat="1">
      <c r="A452" s="13"/>
      <c r="B452" s="225"/>
      <c r="C452" s="226"/>
      <c r="D452" s="227" t="s">
        <v>144</v>
      </c>
      <c r="E452" s="228" t="s">
        <v>44</v>
      </c>
      <c r="F452" s="229" t="s">
        <v>145</v>
      </c>
      <c r="G452" s="226"/>
      <c r="H452" s="228" t="s">
        <v>44</v>
      </c>
      <c r="I452" s="230"/>
      <c r="J452" s="226"/>
      <c r="K452" s="226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144</v>
      </c>
      <c r="AU452" s="235" t="s">
        <v>91</v>
      </c>
      <c r="AV452" s="13" t="s">
        <v>89</v>
      </c>
      <c r="AW452" s="13" t="s">
        <v>42</v>
      </c>
      <c r="AX452" s="13" t="s">
        <v>82</v>
      </c>
      <c r="AY452" s="235" t="s">
        <v>133</v>
      </c>
    </row>
    <row r="453" s="14" customFormat="1">
      <c r="A453" s="14"/>
      <c r="B453" s="236"/>
      <c r="C453" s="237"/>
      <c r="D453" s="227" t="s">
        <v>144</v>
      </c>
      <c r="E453" s="238" t="s">
        <v>44</v>
      </c>
      <c r="F453" s="239" t="s">
        <v>226</v>
      </c>
      <c r="G453" s="237"/>
      <c r="H453" s="240">
        <v>52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6" t="s">
        <v>144</v>
      </c>
      <c r="AU453" s="246" t="s">
        <v>91</v>
      </c>
      <c r="AV453" s="14" t="s">
        <v>91</v>
      </c>
      <c r="AW453" s="14" t="s">
        <v>42</v>
      </c>
      <c r="AX453" s="14" t="s">
        <v>89</v>
      </c>
      <c r="AY453" s="246" t="s">
        <v>133</v>
      </c>
    </row>
    <row r="454" s="2" customFormat="1" ht="24.15" customHeight="1">
      <c r="A454" s="41"/>
      <c r="B454" s="42"/>
      <c r="C454" s="207" t="s">
        <v>628</v>
      </c>
      <c r="D454" s="207" t="s">
        <v>136</v>
      </c>
      <c r="E454" s="208" t="s">
        <v>629</v>
      </c>
      <c r="F454" s="209" t="s">
        <v>630</v>
      </c>
      <c r="G454" s="210" t="s">
        <v>188</v>
      </c>
      <c r="H454" s="211">
        <v>16</v>
      </c>
      <c r="I454" s="212"/>
      <c r="J454" s="213">
        <f>ROUND(I454*H454,2)</f>
        <v>0</v>
      </c>
      <c r="K454" s="209" t="s">
        <v>140</v>
      </c>
      <c r="L454" s="47"/>
      <c r="M454" s="214" t="s">
        <v>44</v>
      </c>
      <c r="N454" s="215" t="s">
        <v>53</v>
      </c>
      <c r="O454" s="87"/>
      <c r="P454" s="216">
        <f>O454*H454</f>
        <v>0</v>
      </c>
      <c r="Q454" s="216">
        <v>0.00034000000000000002</v>
      </c>
      <c r="R454" s="216">
        <f>Q454*H454</f>
        <v>0.0054400000000000004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227</v>
      </c>
      <c r="AT454" s="218" t="s">
        <v>136</v>
      </c>
      <c r="AU454" s="218" t="s">
        <v>91</v>
      </c>
      <c r="AY454" s="19" t="s">
        <v>133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19" t="s">
        <v>89</v>
      </c>
      <c r="BK454" s="219">
        <f>ROUND(I454*H454,2)</f>
        <v>0</v>
      </c>
      <c r="BL454" s="19" t="s">
        <v>227</v>
      </c>
      <c r="BM454" s="218" t="s">
        <v>631</v>
      </c>
    </row>
    <row r="455" s="2" customFormat="1">
      <c r="A455" s="41"/>
      <c r="B455" s="42"/>
      <c r="C455" s="43"/>
      <c r="D455" s="220" t="s">
        <v>142</v>
      </c>
      <c r="E455" s="43"/>
      <c r="F455" s="221" t="s">
        <v>632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142</v>
      </c>
      <c r="AU455" s="19" t="s">
        <v>91</v>
      </c>
    </row>
    <row r="456" s="13" customFormat="1">
      <c r="A456" s="13"/>
      <c r="B456" s="225"/>
      <c r="C456" s="226"/>
      <c r="D456" s="227" t="s">
        <v>144</v>
      </c>
      <c r="E456" s="228" t="s">
        <v>44</v>
      </c>
      <c r="F456" s="229" t="s">
        <v>145</v>
      </c>
      <c r="G456" s="226"/>
      <c r="H456" s="228" t="s">
        <v>44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144</v>
      </c>
      <c r="AU456" s="235" t="s">
        <v>91</v>
      </c>
      <c r="AV456" s="13" t="s">
        <v>89</v>
      </c>
      <c r="AW456" s="13" t="s">
        <v>42</v>
      </c>
      <c r="AX456" s="13" t="s">
        <v>82</v>
      </c>
      <c r="AY456" s="235" t="s">
        <v>133</v>
      </c>
    </row>
    <row r="457" s="14" customFormat="1">
      <c r="A457" s="14"/>
      <c r="B457" s="236"/>
      <c r="C457" s="237"/>
      <c r="D457" s="227" t="s">
        <v>144</v>
      </c>
      <c r="E457" s="238" t="s">
        <v>44</v>
      </c>
      <c r="F457" s="239" t="s">
        <v>227</v>
      </c>
      <c r="G457" s="237"/>
      <c r="H457" s="240">
        <v>16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144</v>
      </c>
      <c r="AU457" s="246" t="s">
        <v>91</v>
      </c>
      <c r="AV457" s="14" t="s">
        <v>91</v>
      </c>
      <c r="AW457" s="14" t="s">
        <v>42</v>
      </c>
      <c r="AX457" s="14" t="s">
        <v>89</v>
      </c>
      <c r="AY457" s="246" t="s">
        <v>133</v>
      </c>
    </row>
    <row r="458" s="2" customFormat="1" ht="16.5" customHeight="1">
      <c r="A458" s="41"/>
      <c r="B458" s="42"/>
      <c r="C458" s="247" t="s">
        <v>633</v>
      </c>
      <c r="D458" s="247" t="s">
        <v>170</v>
      </c>
      <c r="E458" s="248" t="s">
        <v>634</v>
      </c>
      <c r="F458" s="249" t="s">
        <v>635</v>
      </c>
      <c r="G458" s="250" t="s">
        <v>188</v>
      </c>
      <c r="H458" s="251">
        <v>17.600000000000001</v>
      </c>
      <c r="I458" s="252"/>
      <c r="J458" s="253">
        <f>ROUND(I458*H458,2)</f>
        <v>0</v>
      </c>
      <c r="K458" s="249" t="s">
        <v>44</v>
      </c>
      <c r="L458" s="254"/>
      <c r="M458" s="255" t="s">
        <v>44</v>
      </c>
      <c r="N458" s="256" t="s">
        <v>53</v>
      </c>
      <c r="O458" s="87"/>
      <c r="P458" s="216">
        <f>O458*H458</f>
        <v>0</v>
      </c>
      <c r="Q458" s="216">
        <v>0.00044000000000000002</v>
      </c>
      <c r="R458" s="216">
        <f>Q458*H458</f>
        <v>0.0077440000000000009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315</v>
      </c>
      <c r="AT458" s="218" t="s">
        <v>170</v>
      </c>
      <c r="AU458" s="218" t="s">
        <v>91</v>
      </c>
      <c r="AY458" s="19" t="s">
        <v>133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19" t="s">
        <v>89</v>
      </c>
      <c r="BK458" s="219">
        <f>ROUND(I458*H458,2)</f>
        <v>0</v>
      </c>
      <c r="BL458" s="19" t="s">
        <v>227</v>
      </c>
      <c r="BM458" s="218" t="s">
        <v>636</v>
      </c>
    </row>
    <row r="459" s="13" customFormat="1">
      <c r="A459" s="13"/>
      <c r="B459" s="225"/>
      <c r="C459" s="226"/>
      <c r="D459" s="227" t="s">
        <v>144</v>
      </c>
      <c r="E459" s="228" t="s">
        <v>44</v>
      </c>
      <c r="F459" s="229" t="s">
        <v>145</v>
      </c>
      <c r="G459" s="226"/>
      <c r="H459" s="228" t="s">
        <v>44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144</v>
      </c>
      <c r="AU459" s="235" t="s">
        <v>91</v>
      </c>
      <c r="AV459" s="13" t="s">
        <v>89</v>
      </c>
      <c r="AW459" s="13" t="s">
        <v>42</v>
      </c>
      <c r="AX459" s="13" t="s">
        <v>82</v>
      </c>
      <c r="AY459" s="235" t="s">
        <v>133</v>
      </c>
    </row>
    <row r="460" s="14" customFormat="1">
      <c r="A460" s="14"/>
      <c r="B460" s="236"/>
      <c r="C460" s="237"/>
      <c r="D460" s="227" t="s">
        <v>144</v>
      </c>
      <c r="E460" s="238" t="s">
        <v>44</v>
      </c>
      <c r="F460" s="239" t="s">
        <v>227</v>
      </c>
      <c r="G460" s="237"/>
      <c r="H460" s="240">
        <v>16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144</v>
      </c>
      <c r="AU460" s="246" t="s">
        <v>91</v>
      </c>
      <c r="AV460" s="14" t="s">
        <v>91</v>
      </c>
      <c r="AW460" s="14" t="s">
        <v>42</v>
      </c>
      <c r="AX460" s="14" t="s">
        <v>89</v>
      </c>
      <c r="AY460" s="246" t="s">
        <v>133</v>
      </c>
    </row>
    <row r="461" s="14" customFormat="1">
      <c r="A461" s="14"/>
      <c r="B461" s="236"/>
      <c r="C461" s="237"/>
      <c r="D461" s="227" t="s">
        <v>144</v>
      </c>
      <c r="E461" s="237"/>
      <c r="F461" s="239" t="s">
        <v>637</v>
      </c>
      <c r="G461" s="237"/>
      <c r="H461" s="240">
        <v>17.600000000000001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144</v>
      </c>
      <c r="AU461" s="246" t="s">
        <v>91</v>
      </c>
      <c r="AV461" s="14" t="s">
        <v>91</v>
      </c>
      <c r="AW461" s="14" t="s">
        <v>4</v>
      </c>
      <c r="AX461" s="14" t="s">
        <v>89</v>
      </c>
      <c r="AY461" s="246" t="s">
        <v>133</v>
      </c>
    </row>
    <row r="462" s="2" customFormat="1" ht="55.5" customHeight="1">
      <c r="A462" s="41"/>
      <c r="B462" s="42"/>
      <c r="C462" s="207" t="s">
        <v>638</v>
      </c>
      <c r="D462" s="207" t="s">
        <v>136</v>
      </c>
      <c r="E462" s="208" t="s">
        <v>639</v>
      </c>
      <c r="F462" s="209" t="s">
        <v>640</v>
      </c>
      <c r="G462" s="210" t="s">
        <v>424</v>
      </c>
      <c r="H462" s="211">
        <v>0.76400000000000001</v>
      </c>
      <c r="I462" s="212"/>
      <c r="J462" s="213">
        <f>ROUND(I462*H462,2)</f>
        <v>0</v>
      </c>
      <c r="K462" s="209" t="s">
        <v>140</v>
      </c>
      <c r="L462" s="47"/>
      <c r="M462" s="214" t="s">
        <v>44</v>
      </c>
      <c r="N462" s="215" t="s">
        <v>53</v>
      </c>
      <c r="O462" s="87"/>
      <c r="P462" s="216">
        <f>O462*H462</f>
        <v>0</v>
      </c>
      <c r="Q462" s="216">
        <v>0</v>
      </c>
      <c r="R462" s="216">
        <f>Q462*H462</f>
        <v>0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227</v>
      </c>
      <c r="AT462" s="218" t="s">
        <v>136</v>
      </c>
      <c r="AU462" s="218" t="s">
        <v>91</v>
      </c>
      <c r="AY462" s="19" t="s">
        <v>133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19" t="s">
        <v>89</v>
      </c>
      <c r="BK462" s="219">
        <f>ROUND(I462*H462,2)</f>
        <v>0</v>
      </c>
      <c r="BL462" s="19" t="s">
        <v>227</v>
      </c>
      <c r="BM462" s="218" t="s">
        <v>641</v>
      </c>
    </row>
    <row r="463" s="2" customFormat="1">
      <c r="A463" s="41"/>
      <c r="B463" s="42"/>
      <c r="C463" s="43"/>
      <c r="D463" s="220" t="s">
        <v>142</v>
      </c>
      <c r="E463" s="43"/>
      <c r="F463" s="221" t="s">
        <v>642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19" t="s">
        <v>142</v>
      </c>
      <c r="AU463" s="19" t="s">
        <v>91</v>
      </c>
    </row>
    <row r="464" s="12" customFormat="1" ht="22.8" customHeight="1">
      <c r="A464" s="12"/>
      <c r="B464" s="191"/>
      <c r="C464" s="192"/>
      <c r="D464" s="193" t="s">
        <v>81</v>
      </c>
      <c r="E464" s="205" t="s">
        <v>643</v>
      </c>
      <c r="F464" s="205" t="s">
        <v>644</v>
      </c>
      <c r="G464" s="192"/>
      <c r="H464" s="192"/>
      <c r="I464" s="195"/>
      <c r="J464" s="206">
        <f>BK464</f>
        <v>0</v>
      </c>
      <c r="K464" s="192"/>
      <c r="L464" s="197"/>
      <c r="M464" s="198"/>
      <c r="N464" s="199"/>
      <c r="O464" s="199"/>
      <c r="P464" s="200">
        <f>SUM(P465:P472)</f>
        <v>0</v>
      </c>
      <c r="Q464" s="199"/>
      <c r="R464" s="200">
        <f>SUM(R465:R472)</f>
        <v>0.26643</v>
      </c>
      <c r="S464" s="199"/>
      <c r="T464" s="201">
        <f>SUM(T465:T472)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2" t="s">
        <v>91</v>
      </c>
      <c r="AT464" s="203" t="s">
        <v>81</v>
      </c>
      <c r="AU464" s="203" t="s">
        <v>89</v>
      </c>
      <c r="AY464" s="202" t="s">
        <v>133</v>
      </c>
      <c r="BK464" s="204">
        <f>SUM(BK465:BK472)</f>
        <v>0</v>
      </c>
    </row>
    <row r="465" s="2" customFormat="1" ht="37.8" customHeight="1">
      <c r="A465" s="41"/>
      <c r="B465" s="42"/>
      <c r="C465" s="207" t="s">
        <v>645</v>
      </c>
      <c r="D465" s="207" t="s">
        <v>136</v>
      </c>
      <c r="E465" s="208" t="s">
        <v>646</v>
      </c>
      <c r="F465" s="209" t="s">
        <v>647</v>
      </c>
      <c r="G465" s="210" t="s">
        <v>139</v>
      </c>
      <c r="H465" s="211">
        <v>321</v>
      </c>
      <c r="I465" s="212"/>
      <c r="J465" s="213">
        <f>ROUND(I465*H465,2)</f>
        <v>0</v>
      </c>
      <c r="K465" s="209" t="s">
        <v>140</v>
      </c>
      <c r="L465" s="47"/>
      <c r="M465" s="214" t="s">
        <v>44</v>
      </c>
      <c r="N465" s="215" t="s">
        <v>53</v>
      </c>
      <c r="O465" s="87"/>
      <c r="P465" s="216">
        <f>O465*H465</f>
        <v>0</v>
      </c>
      <c r="Q465" s="216">
        <v>0.00011</v>
      </c>
      <c r="R465" s="216">
        <f>Q465*H465</f>
        <v>0.035310000000000001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227</v>
      </c>
      <c r="AT465" s="218" t="s">
        <v>136</v>
      </c>
      <c r="AU465" s="218" t="s">
        <v>91</v>
      </c>
      <c r="AY465" s="19" t="s">
        <v>133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19" t="s">
        <v>89</v>
      </c>
      <c r="BK465" s="219">
        <f>ROUND(I465*H465,2)</f>
        <v>0</v>
      </c>
      <c r="BL465" s="19" t="s">
        <v>227</v>
      </c>
      <c r="BM465" s="218" t="s">
        <v>648</v>
      </c>
    </row>
    <row r="466" s="2" customFormat="1">
      <c r="A466" s="41"/>
      <c r="B466" s="42"/>
      <c r="C466" s="43"/>
      <c r="D466" s="220" t="s">
        <v>142</v>
      </c>
      <c r="E466" s="43"/>
      <c r="F466" s="221" t="s">
        <v>649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19" t="s">
        <v>142</v>
      </c>
      <c r="AU466" s="19" t="s">
        <v>91</v>
      </c>
    </row>
    <row r="467" s="13" customFormat="1">
      <c r="A467" s="13"/>
      <c r="B467" s="225"/>
      <c r="C467" s="226"/>
      <c r="D467" s="227" t="s">
        <v>144</v>
      </c>
      <c r="E467" s="228" t="s">
        <v>44</v>
      </c>
      <c r="F467" s="229" t="s">
        <v>145</v>
      </c>
      <c r="G467" s="226"/>
      <c r="H467" s="228" t="s">
        <v>44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144</v>
      </c>
      <c r="AU467" s="235" t="s">
        <v>91</v>
      </c>
      <c r="AV467" s="13" t="s">
        <v>89</v>
      </c>
      <c r="AW467" s="13" t="s">
        <v>42</v>
      </c>
      <c r="AX467" s="13" t="s">
        <v>82</v>
      </c>
      <c r="AY467" s="235" t="s">
        <v>133</v>
      </c>
    </row>
    <row r="468" s="14" customFormat="1">
      <c r="A468" s="14"/>
      <c r="B468" s="236"/>
      <c r="C468" s="237"/>
      <c r="D468" s="227" t="s">
        <v>144</v>
      </c>
      <c r="E468" s="238" t="s">
        <v>44</v>
      </c>
      <c r="F468" s="239" t="s">
        <v>212</v>
      </c>
      <c r="G468" s="237"/>
      <c r="H468" s="240">
        <v>321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144</v>
      </c>
      <c r="AU468" s="246" t="s">
        <v>91</v>
      </c>
      <c r="AV468" s="14" t="s">
        <v>91</v>
      </c>
      <c r="AW468" s="14" t="s">
        <v>42</v>
      </c>
      <c r="AX468" s="14" t="s">
        <v>89</v>
      </c>
      <c r="AY468" s="246" t="s">
        <v>133</v>
      </c>
    </row>
    <row r="469" s="2" customFormat="1" ht="37.8" customHeight="1">
      <c r="A469" s="41"/>
      <c r="B469" s="42"/>
      <c r="C469" s="207" t="s">
        <v>650</v>
      </c>
      <c r="D469" s="207" t="s">
        <v>136</v>
      </c>
      <c r="E469" s="208" t="s">
        <v>651</v>
      </c>
      <c r="F469" s="209" t="s">
        <v>652</v>
      </c>
      <c r="G469" s="210" t="s">
        <v>139</v>
      </c>
      <c r="H469" s="211">
        <v>321</v>
      </c>
      <c r="I469" s="212"/>
      <c r="J469" s="213">
        <f>ROUND(I469*H469,2)</f>
        <v>0</v>
      </c>
      <c r="K469" s="209" t="s">
        <v>140</v>
      </c>
      <c r="L469" s="47"/>
      <c r="M469" s="214" t="s">
        <v>44</v>
      </c>
      <c r="N469" s="215" t="s">
        <v>53</v>
      </c>
      <c r="O469" s="87"/>
      <c r="P469" s="216">
        <f>O469*H469</f>
        <v>0</v>
      </c>
      <c r="Q469" s="216">
        <v>0.00072000000000000005</v>
      </c>
      <c r="R469" s="216">
        <f>Q469*H469</f>
        <v>0.23112000000000002</v>
      </c>
      <c r="S469" s="216">
        <v>0</v>
      </c>
      <c r="T469" s="217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8" t="s">
        <v>227</v>
      </c>
      <c r="AT469" s="218" t="s">
        <v>136</v>
      </c>
      <c r="AU469" s="218" t="s">
        <v>91</v>
      </c>
      <c r="AY469" s="19" t="s">
        <v>133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9" t="s">
        <v>89</v>
      </c>
      <c r="BK469" s="219">
        <f>ROUND(I469*H469,2)</f>
        <v>0</v>
      </c>
      <c r="BL469" s="19" t="s">
        <v>227</v>
      </c>
      <c r="BM469" s="218" t="s">
        <v>653</v>
      </c>
    </row>
    <row r="470" s="2" customFormat="1">
      <c r="A470" s="41"/>
      <c r="B470" s="42"/>
      <c r="C470" s="43"/>
      <c r="D470" s="220" t="s">
        <v>142</v>
      </c>
      <c r="E470" s="43"/>
      <c r="F470" s="221" t="s">
        <v>654</v>
      </c>
      <c r="G470" s="43"/>
      <c r="H470" s="43"/>
      <c r="I470" s="222"/>
      <c r="J470" s="43"/>
      <c r="K470" s="43"/>
      <c r="L470" s="47"/>
      <c r="M470" s="223"/>
      <c r="N470" s="22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142</v>
      </c>
      <c r="AU470" s="19" t="s">
        <v>91</v>
      </c>
    </row>
    <row r="471" s="13" customFormat="1">
      <c r="A471" s="13"/>
      <c r="B471" s="225"/>
      <c r="C471" s="226"/>
      <c r="D471" s="227" t="s">
        <v>144</v>
      </c>
      <c r="E471" s="228" t="s">
        <v>44</v>
      </c>
      <c r="F471" s="229" t="s">
        <v>145</v>
      </c>
      <c r="G471" s="226"/>
      <c r="H471" s="228" t="s">
        <v>44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144</v>
      </c>
      <c r="AU471" s="235" t="s">
        <v>91</v>
      </c>
      <c r="AV471" s="13" t="s">
        <v>89</v>
      </c>
      <c r="AW471" s="13" t="s">
        <v>42</v>
      </c>
      <c r="AX471" s="13" t="s">
        <v>82</v>
      </c>
      <c r="AY471" s="235" t="s">
        <v>133</v>
      </c>
    </row>
    <row r="472" s="14" customFormat="1">
      <c r="A472" s="14"/>
      <c r="B472" s="236"/>
      <c r="C472" s="237"/>
      <c r="D472" s="227" t="s">
        <v>144</v>
      </c>
      <c r="E472" s="238" t="s">
        <v>44</v>
      </c>
      <c r="F472" s="239" t="s">
        <v>212</v>
      </c>
      <c r="G472" s="237"/>
      <c r="H472" s="240">
        <v>321</v>
      </c>
      <c r="I472" s="241"/>
      <c r="J472" s="237"/>
      <c r="K472" s="237"/>
      <c r="L472" s="242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144</v>
      </c>
      <c r="AU472" s="246" t="s">
        <v>91</v>
      </c>
      <c r="AV472" s="14" t="s">
        <v>91</v>
      </c>
      <c r="AW472" s="14" t="s">
        <v>42</v>
      </c>
      <c r="AX472" s="14" t="s">
        <v>89</v>
      </c>
      <c r="AY472" s="246" t="s">
        <v>133</v>
      </c>
    </row>
    <row r="473" s="2" customFormat="1" ht="6.96" customHeight="1">
      <c r="A473" s="41"/>
      <c r="B473" s="62"/>
      <c r="C473" s="63"/>
      <c r="D473" s="63"/>
      <c r="E473" s="63"/>
      <c r="F473" s="63"/>
      <c r="G473" s="63"/>
      <c r="H473" s="63"/>
      <c r="I473" s="63"/>
      <c r="J473" s="63"/>
      <c r="K473" s="63"/>
      <c r="L473" s="47"/>
      <c r="M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</row>
  </sheetData>
  <sheetProtection sheet="1" autoFilter="0" formatColumns="0" formatRows="0" objects="1" scenarios="1" spinCount="100000" saltValue="DevMj8zLRBi03tk0AU9PqP7sq9YnzsXLBAmH0OHrQMMfZ70mj9Tw21WNsQRLO6XHxQ5Sjkojq60XIKj9mhCXBQ==" hashValue="8XZhcXbwCGcuKqV6spCwg6sMwzPOdPBZ9YLCM8q4PkqdLIx/b806Wm7XPDiKt1d/YAzI2izy1rheIWe5fx0cYA==" algorithmName="SHA-512" password="CC35"/>
  <autoFilter ref="C93:K47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5_01/411354337"/>
    <hyperlink ref="F102" r:id="rId2" display="https://podminky.urs.cz/item/CS_URS_2025_01/411354338"/>
    <hyperlink ref="F107" r:id="rId3" display="https://podminky.urs.cz/item/CS_URS_2025_01/622135001"/>
    <hyperlink ref="F111" r:id="rId4" display="https://podminky.urs.cz/item/CS_URS_2025_01/622135091"/>
    <hyperlink ref="F116" r:id="rId5" display="https://podminky.urs.cz/item/CS_URS_2025_01/622221021"/>
    <hyperlink ref="F124" r:id="rId6" display="https://podminky.urs.cz/item/CS_URS_2025_01/622251105"/>
    <hyperlink ref="F128" r:id="rId7" display="https://podminky.urs.cz/item/CS_URS_2025_01/622151011"/>
    <hyperlink ref="F132" r:id="rId8" display="https://podminky.urs.cz/item/CS_URS_2025_01/622252002"/>
    <hyperlink ref="F140" r:id="rId9" display="https://podminky.urs.cz/item/CS_URS_2025_01/622521022"/>
    <hyperlink ref="F144" r:id="rId10" display="https://podminky.urs.cz/item/CS_URS_2025_01/629991011"/>
    <hyperlink ref="F148" r:id="rId11" display="https://podminky.urs.cz/item/CS_URS_2025_01/629995103"/>
    <hyperlink ref="F154" r:id="rId12" display="https://podminky.urs.cz/item/CS_URS_2025_01/632450134"/>
    <hyperlink ref="F158" r:id="rId13" display="https://podminky.urs.cz/item/CS_URS_2025_01/634112112"/>
    <hyperlink ref="F162" r:id="rId14" display="https://podminky.urs.cz/item/CS_URS_2025_01/635111132"/>
    <hyperlink ref="F167" r:id="rId15" display="https://podminky.urs.cz/item/CS_URS_2025_01/941211111"/>
    <hyperlink ref="F171" r:id="rId16" display="https://podminky.urs.cz/item/CS_URS_2025_01/941211211"/>
    <hyperlink ref="F176" r:id="rId17" display="https://podminky.urs.cz/item/CS_URS_2025_01/941211811"/>
    <hyperlink ref="F180" r:id="rId18" display="https://podminky.urs.cz/item/CS_URS_2025_01/944511111"/>
    <hyperlink ref="F184" r:id="rId19" display="https://podminky.urs.cz/item/CS_URS_2025_01/944511211"/>
    <hyperlink ref="F189" r:id="rId20" display="https://podminky.urs.cz/item/CS_URS_2025_01/944511811"/>
    <hyperlink ref="F193" r:id="rId21" display="https://podminky.urs.cz/item/CS_URS_2025_01/944711114"/>
    <hyperlink ref="F197" r:id="rId22" display="https://podminky.urs.cz/item/CS_URS_2025_01/944711214"/>
    <hyperlink ref="F202" r:id="rId23" display="https://podminky.urs.cz/item/CS_URS_2025_01/944711814"/>
    <hyperlink ref="F209" r:id="rId24" display="https://podminky.urs.cz/item/CS_URS_2025_01/961055111"/>
    <hyperlink ref="F213" r:id="rId25" display="https://podminky.urs.cz/item/CS_URS_2025_01/962052211"/>
    <hyperlink ref="F217" r:id="rId26" display="https://podminky.urs.cz/item/CS_URS_2025_01/965045113"/>
    <hyperlink ref="F221" r:id="rId27" display="https://podminky.urs.cz/item/CS_URS_2025_01/965046111"/>
    <hyperlink ref="F225" r:id="rId28" display="https://podminky.urs.cz/item/CS_URS_2025_01/965081343"/>
    <hyperlink ref="F229" r:id="rId29" display="https://podminky.urs.cz/item/CS_URS_2025_01/966080113"/>
    <hyperlink ref="F233" r:id="rId30" display="https://podminky.urs.cz/item/CS_URS_2025_01/969011112"/>
    <hyperlink ref="F237" r:id="rId31" display="https://podminky.urs.cz/item/CS_URS_2025_01/977211112"/>
    <hyperlink ref="F241" r:id="rId32" display="https://podminky.urs.cz/item/CS_URS_2025_01/977211114"/>
    <hyperlink ref="F245" r:id="rId33" display="https://podminky.urs.cz/item/CS_URS_2025_01/981511114"/>
    <hyperlink ref="F254" r:id="rId34" display="https://podminky.urs.cz/item/CS_URS_2025_01/985112133"/>
    <hyperlink ref="F258" r:id="rId35" display="https://podminky.urs.cz/item/CS_URS_2025_01/985112193"/>
    <hyperlink ref="F262" r:id="rId36" display="https://podminky.urs.cz/item/CS_URS_2025_01/985121121"/>
    <hyperlink ref="F266" r:id="rId37" display="https://podminky.urs.cz/item/CS_URS_2025_01/985121912"/>
    <hyperlink ref="F270" r:id="rId38" display="https://podminky.urs.cz/item/CS_URS_2025_01/985131211"/>
    <hyperlink ref="F274" r:id="rId39" display="https://podminky.urs.cz/item/CS_URS_2025_01/985131311"/>
    <hyperlink ref="F278" r:id="rId40" display="https://podminky.urs.cz/item/CS_URS_2025_01/985139112"/>
    <hyperlink ref="F282" r:id="rId41" display="https://podminky.urs.cz/item/CS_URS_2025_01/985311311"/>
    <hyperlink ref="F286" r:id="rId42" display="https://podminky.urs.cz/item/CS_URS_2025_01/985311912"/>
    <hyperlink ref="F290" r:id="rId43" display="https://podminky.urs.cz/item/CS_URS_2025_01/985312133"/>
    <hyperlink ref="F294" r:id="rId44" display="https://podminky.urs.cz/item/CS_URS_2025_01/985312192"/>
    <hyperlink ref="F298" r:id="rId45" display="https://podminky.urs.cz/item/CS_URS_2025_01/985321112"/>
    <hyperlink ref="F302" r:id="rId46" display="https://podminky.urs.cz/item/CS_URS_2025_01/985321912"/>
    <hyperlink ref="F306" r:id="rId47" display="https://podminky.urs.cz/item/CS_URS_2025_01/985323111"/>
    <hyperlink ref="F310" r:id="rId48" display="https://podminky.urs.cz/item/CS_URS_2025_01/985323912"/>
    <hyperlink ref="F315" r:id="rId49" display="https://podminky.urs.cz/item/CS_URS_2025_01/997013212"/>
    <hyperlink ref="F317" r:id="rId50" display="https://podminky.urs.cz/item/CS_URS_2025_01/997002611"/>
    <hyperlink ref="F319" r:id="rId51" display="https://podminky.urs.cz/item/CS_URS_2025_01/997013501"/>
    <hyperlink ref="F321" r:id="rId52" display="https://podminky.urs.cz/item/CS_URS_2025_01/997013509"/>
    <hyperlink ref="F324" r:id="rId53" display="https://podminky.urs.cz/item/CS_URS_2025_01/997013631"/>
    <hyperlink ref="F327" r:id="rId54" display="https://podminky.urs.cz/item/CS_URS_2025_01/998001123"/>
    <hyperlink ref="F331" r:id="rId55" display="https://podminky.urs.cz/item/CS_URS_2025_01/711121131"/>
    <hyperlink ref="F339" r:id="rId56" display="https://podminky.urs.cz/item/CS_URS_2025_01/711141559"/>
    <hyperlink ref="F347" r:id="rId57" display="https://podminky.urs.cz/item/CS_URS_2025_01/711141821"/>
    <hyperlink ref="F351" r:id="rId58" display="https://podminky.urs.cz/item/CS_URS_2025_01/998711123"/>
    <hyperlink ref="F354" r:id="rId59" display="https://podminky.urs.cz/item/CS_URS_2025_01/712812101"/>
    <hyperlink ref="F358" r:id="rId60" display="https://podminky.urs.cz/item/CS_URS_2025_01/712812111"/>
    <hyperlink ref="F362" r:id="rId61" display="https://podminky.urs.cz/item/CS_URS_2025_01/712812112"/>
    <hyperlink ref="F367" r:id="rId62" display="https://podminky.urs.cz/item/CS_URS_2025_01/713121211"/>
    <hyperlink ref="F376" r:id="rId63" display="https://podminky.urs.cz/item/CS_URS_2025_01/721100911"/>
    <hyperlink ref="F380" r:id="rId64" display="https://podminky.urs.cz/item/CS_URS_2025_01/721910922"/>
    <hyperlink ref="F389" r:id="rId65" display="https://podminky.urs.cz/item/CS_URS_2025_01/767161814"/>
    <hyperlink ref="F393" r:id="rId66" display="https://podminky.urs.cz/item/CS_URS_2025_01/767163223"/>
    <hyperlink ref="F400" r:id="rId67" display="https://podminky.urs.cz/item/CS_URS_2025_01/767392802"/>
    <hyperlink ref="F404" r:id="rId68" display="https://podminky.urs.cz/item/CS_URS_2025_01/767996701"/>
    <hyperlink ref="F412" r:id="rId69" display="https://podminky.urs.cz/item/CS_URS_2025_01/998767123"/>
    <hyperlink ref="F415" r:id="rId70" display="https://podminky.urs.cz/item/CS_URS_2025_01/771571810"/>
    <hyperlink ref="F419" r:id="rId71" display="https://podminky.urs.cz/item/CS_URS_2025_01/771574436"/>
    <hyperlink ref="F427" r:id="rId72" display="https://podminky.urs.cz/item/CS_URS_2025_01/771577211"/>
    <hyperlink ref="F431" r:id="rId73" display="https://podminky.urs.cz/item/CS_URS_2025_01/771591122"/>
    <hyperlink ref="F435" r:id="rId74" display="https://podminky.urs.cz/item/CS_URS_2025_01/771591207"/>
    <hyperlink ref="F443" r:id="rId75" display="https://podminky.urs.cz/item/CS_URS_2025_01/771591237"/>
    <hyperlink ref="F451" r:id="rId76" display="https://podminky.urs.cz/item/CS_URS_2025_01/634661111"/>
    <hyperlink ref="F455" r:id="rId77" display="https://podminky.urs.cz/item/CS_URS_2025_01/781161022"/>
    <hyperlink ref="F463" r:id="rId78" display="https://podminky.urs.cz/item/CS_URS_2025_01/998771123"/>
    <hyperlink ref="F466" r:id="rId79" display="https://podminky.urs.cz/item/CS_URS_2025_01/783823133"/>
    <hyperlink ref="F470" r:id="rId80" display="https://podminky.urs.cz/item/CS_URS_2025_01/7838274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Demolice balkónů a zastřešení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655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44</v>
      </c>
      <c r="G11" s="41"/>
      <c r="H11" s="41"/>
      <c r="I11" s="135" t="s">
        <v>20</v>
      </c>
      <c r="J11" s="139" t="s">
        <v>44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9. 1. 2025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34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44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ROUND((SUM(BE87:BE107)),  2)</f>
        <v>0</v>
      </c>
      <c r="G33" s="41"/>
      <c r="H33" s="41"/>
      <c r="I33" s="151">
        <v>0.20999999999999999</v>
      </c>
      <c r="J33" s="150">
        <f>ROUND(((SUM(BE87:BE107))*I33),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ROUND((SUM(BF87:BF107)),  2)</f>
        <v>0</v>
      </c>
      <c r="G34" s="41"/>
      <c r="H34" s="41"/>
      <c r="I34" s="151">
        <v>0.12</v>
      </c>
      <c r="J34" s="150">
        <f>ROUND(((SUM(BF87:BF107))*I34),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ROUND((SUM(BG87:BG107)),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ROUND((SUM(BH87:BH107)),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ROUND((SUM(BI87:BI107)),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Demolice balkónů a zastřešení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Vydmuchov 399/5, Karviná - Ráj</v>
      </c>
      <c r="G52" s="43"/>
      <c r="H52" s="43"/>
      <c r="I52" s="34" t="s">
        <v>24</v>
      </c>
      <c r="J52" s="75" t="str">
        <f>IF(J12="","",J12)</f>
        <v>9. 1. 2025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Nemocnice Karviná - Ráj, p. o.</v>
      </c>
      <c r="G54" s="43"/>
      <c r="H54" s="43"/>
      <c r="I54" s="34" t="s">
        <v>38</v>
      </c>
      <c r="J54" s="39" t="str">
        <f>E21</f>
        <v>HAMROZI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100</v>
      </c>
      <c r="D57" s="165"/>
      <c r="E57" s="165"/>
      <c r="F57" s="165"/>
      <c r="G57" s="165"/>
      <c r="H57" s="165"/>
      <c r="I57" s="165"/>
      <c r="J57" s="166" t="s">
        <v>101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68"/>
      <c r="C60" s="169"/>
      <c r="D60" s="170" t="s">
        <v>656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657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658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659</v>
      </c>
      <c r="E63" s="177"/>
      <c r="F63" s="177"/>
      <c r="G63" s="177"/>
      <c r="H63" s="177"/>
      <c r="I63" s="177"/>
      <c r="J63" s="178">
        <f>J94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660</v>
      </c>
      <c r="E64" s="177"/>
      <c r="F64" s="177"/>
      <c r="G64" s="177"/>
      <c r="H64" s="177"/>
      <c r="I64" s="177"/>
      <c r="J64" s="178">
        <f>J97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661</v>
      </c>
      <c r="E65" s="177"/>
      <c r="F65" s="177"/>
      <c r="G65" s="177"/>
      <c r="H65" s="177"/>
      <c r="I65" s="177"/>
      <c r="J65" s="178">
        <f>J101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662</v>
      </c>
      <c r="E66" s="177"/>
      <c r="F66" s="177"/>
      <c r="G66" s="177"/>
      <c r="H66" s="177"/>
      <c r="I66" s="177"/>
      <c r="J66" s="178">
        <f>J104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663</v>
      </c>
      <c r="E67" s="177"/>
      <c r="F67" s="177"/>
      <c r="G67" s="177"/>
      <c r="H67" s="177"/>
      <c r="I67" s="177"/>
      <c r="J67" s="178">
        <f>J106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118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Demolice balkónů a zastřešení</v>
      </c>
      <c r="F77" s="34"/>
      <c r="G77" s="34"/>
      <c r="H77" s="34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97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VRN - Vedlejší a ostatní náklady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F12</f>
        <v>Vydmuchov 399/5, Karviná - Ráj</v>
      </c>
      <c r="G81" s="43"/>
      <c r="H81" s="43"/>
      <c r="I81" s="34" t="s">
        <v>24</v>
      </c>
      <c r="J81" s="75" t="str">
        <f>IF(J12="","",J12)</f>
        <v>9. 1. 2025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30</v>
      </c>
      <c r="D83" s="43"/>
      <c r="E83" s="43"/>
      <c r="F83" s="29" t="str">
        <f>E15</f>
        <v>Nemocnice Karviná - Ráj, p. o.</v>
      </c>
      <c r="G83" s="43"/>
      <c r="H83" s="43"/>
      <c r="I83" s="34" t="s">
        <v>38</v>
      </c>
      <c r="J83" s="39" t="str">
        <f>E21</f>
        <v>HAMROZI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36</v>
      </c>
      <c r="D84" s="43"/>
      <c r="E84" s="43"/>
      <c r="F84" s="29" t="str">
        <f>IF(E18="","",E18)</f>
        <v>Vyplň údaj</v>
      </c>
      <c r="G84" s="43"/>
      <c r="H84" s="43"/>
      <c r="I84" s="34" t="s">
        <v>43</v>
      </c>
      <c r="J84" s="39" t="str">
        <f>E24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119</v>
      </c>
      <c r="D86" s="183" t="s">
        <v>67</v>
      </c>
      <c r="E86" s="183" t="s">
        <v>63</v>
      </c>
      <c r="F86" s="183" t="s">
        <v>64</v>
      </c>
      <c r="G86" s="183" t="s">
        <v>120</v>
      </c>
      <c r="H86" s="183" t="s">
        <v>121</v>
      </c>
      <c r="I86" s="183" t="s">
        <v>122</v>
      </c>
      <c r="J86" s="183" t="s">
        <v>101</v>
      </c>
      <c r="K86" s="184" t="s">
        <v>123</v>
      </c>
      <c r="L86" s="185"/>
      <c r="M86" s="95" t="s">
        <v>44</v>
      </c>
      <c r="N86" s="96" t="s">
        <v>52</v>
      </c>
      <c r="O86" s="96" t="s">
        <v>124</v>
      </c>
      <c r="P86" s="96" t="s">
        <v>125</v>
      </c>
      <c r="Q86" s="96" t="s">
        <v>126</v>
      </c>
      <c r="R86" s="96" t="s">
        <v>127</v>
      </c>
      <c r="S86" s="96" t="s">
        <v>128</v>
      </c>
      <c r="T86" s="97" t="s">
        <v>129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130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</f>
        <v>0</v>
      </c>
      <c r="Q87" s="99"/>
      <c r="R87" s="188">
        <f>R88</f>
        <v>0</v>
      </c>
      <c r="S87" s="99"/>
      <c r="T87" s="189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81</v>
      </c>
      <c r="AU87" s="19" t="s">
        <v>102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81</v>
      </c>
      <c r="E88" s="194" t="s">
        <v>92</v>
      </c>
      <c r="F88" s="194" t="s">
        <v>664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P89+P92+P94+P97+P101+P104+P106</f>
        <v>0</v>
      </c>
      <c r="Q88" s="199"/>
      <c r="R88" s="200">
        <f>R89+R92+R94+R97+R101+R104+R106</f>
        <v>0</v>
      </c>
      <c r="S88" s="199"/>
      <c r="T88" s="201">
        <f>T89+T92+T94+T97+T101+T104+T106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164</v>
      </c>
      <c r="AT88" s="203" t="s">
        <v>81</v>
      </c>
      <c r="AU88" s="203" t="s">
        <v>82</v>
      </c>
      <c r="AY88" s="202" t="s">
        <v>133</v>
      </c>
      <c r="BK88" s="204">
        <f>BK89+BK92+BK94+BK97+BK101+BK104+BK106</f>
        <v>0</v>
      </c>
    </row>
    <row r="89" s="12" customFormat="1" ht="22.8" customHeight="1">
      <c r="A89" s="12"/>
      <c r="B89" s="191"/>
      <c r="C89" s="192"/>
      <c r="D89" s="193" t="s">
        <v>81</v>
      </c>
      <c r="E89" s="205" t="s">
        <v>665</v>
      </c>
      <c r="F89" s="205" t="s">
        <v>666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SUM(P90:P91)</f>
        <v>0</v>
      </c>
      <c r="Q89" s="199"/>
      <c r="R89" s="200">
        <f>SUM(R90:R91)</f>
        <v>0</v>
      </c>
      <c r="S89" s="199"/>
      <c r="T89" s="201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164</v>
      </c>
      <c r="AT89" s="203" t="s">
        <v>81</v>
      </c>
      <c r="AU89" s="203" t="s">
        <v>89</v>
      </c>
      <c r="AY89" s="202" t="s">
        <v>133</v>
      </c>
      <c r="BK89" s="204">
        <f>SUM(BK90:BK91)</f>
        <v>0</v>
      </c>
    </row>
    <row r="90" s="2" customFormat="1" ht="16.5" customHeight="1">
      <c r="A90" s="41"/>
      <c r="B90" s="42"/>
      <c r="C90" s="207" t="s">
        <v>89</v>
      </c>
      <c r="D90" s="207" t="s">
        <v>136</v>
      </c>
      <c r="E90" s="208" t="s">
        <v>667</v>
      </c>
      <c r="F90" s="209" t="s">
        <v>668</v>
      </c>
      <c r="G90" s="210" t="s">
        <v>535</v>
      </c>
      <c r="H90" s="211">
        <v>1</v>
      </c>
      <c r="I90" s="212"/>
      <c r="J90" s="213">
        <f>ROUND(I90*H90,2)</f>
        <v>0</v>
      </c>
      <c r="K90" s="209" t="s">
        <v>44</v>
      </c>
      <c r="L90" s="47"/>
      <c r="M90" s="214" t="s">
        <v>44</v>
      </c>
      <c r="N90" s="215" t="s">
        <v>53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669</v>
      </c>
      <c r="AT90" s="218" t="s">
        <v>136</v>
      </c>
      <c r="AU90" s="218" t="s">
        <v>91</v>
      </c>
      <c r="AY90" s="19" t="s">
        <v>133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669</v>
      </c>
      <c r="BM90" s="218" t="s">
        <v>670</v>
      </c>
    </row>
    <row r="91" s="2" customFormat="1" ht="24.15" customHeight="1">
      <c r="A91" s="41"/>
      <c r="B91" s="42"/>
      <c r="C91" s="207" t="s">
        <v>91</v>
      </c>
      <c r="D91" s="207" t="s">
        <v>136</v>
      </c>
      <c r="E91" s="208" t="s">
        <v>671</v>
      </c>
      <c r="F91" s="209" t="s">
        <v>672</v>
      </c>
      <c r="G91" s="210" t="s">
        <v>535</v>
      </c>
      <c r="H91" s="211">
        <v>1</v>
      </c>
      <c r="I91" s="212"/>
      <c r="J91" s="213">
        <f>ROUND(I91*H91,2)</f>
        <v>0</v>
      </c>
      <c r="K91" s="209" t="s">
        <v>44</v>
      </c>
      <c r="L91" s="47"/>
      <c r="M91" s="214" t="s">
        <v>44</v>
      </c>
      <c r="N91" s="215" t="s">
        <v>53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669</v>
      </c>
      <c r="AT91" s="218" t="s">
        <v>136</v>
      </c>
      <c r="AU91" s="218" t="s">
        <v>91</v>
      </c>
      <c r="AY91" s="19" t="s">
        <v>133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89</v>
      </c>
      <c r="BK91" s="219">
        <f>ROUND(I91*H91,2)</f>
        <v>0</v>
      </c>
      <c r="BL91" s="19" t="s">
        <v>669</v>
      </c>
      <c r="BM91" s="218" t="s">
        <v>673</v>
      </c>
    </row>
    <row r="92" s="12" customFormat="1" ht="22.8" customHeight="1">
      <c r="A92" s="12"/>
      <c r="B92" s="191"/>
      <c r="C92" s="192"/>
      <c r="D92" s="193" t="s">
        <v>81</v>
      </c>
      <c r="E92" s="205" t="s">
        <v>674</v>
      </c>
      <c r="F92" s="205" t="s">
        <v>675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P93</f>
        <v>0</v>
      </c>
      <c r="Q92" s="199"/>
      <c r="R92" s="200">
        <f>R93</f>
        <v>0</v>
      </c>
      <c r="S92" s="199"/>
      <c r="T92" s="201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164</v>
      </c>
      <c r="AT92" s="203" t="s">
        <v>81</v>
      </c>
      <c r="AU92" s="203" t="s">
        <v>89</v>
      </c>
      <c r="AY92" s="202" t="s">
        <v>133</v>
      </c>
      <c r="BK92" s="204">
        <f>BK93</f>
        <v>0</v>
      </c>
    </row>
    <row r="93" s="2" customFormat="1" ht="218.55" customHeight="1">
      <c r="A93" s="41"/>
      <c r="B93" s="42"/>
      <c r="C93" s="207" t="s">
        <v>153</v>
      </c>
      <c r="D93" s="207" t="s">
        <v>136</v>
      </c>
      <c r="E93" s="208" t="s">
        <v>676</v>
      </c>
      <c r="F93" s="209" t="s">
        <v>677</v>
      </c>
      <c r="G93" s="210" t="s">
        <v>535</v>
      </c>
      <c r="H93" s="211">
        <v>1</v>
      </c>
      <c r="I93" s="212"/>
      <c r="J93" s="213">
        <f>ROUND(I93*H93,2)</f>
        <v>0</v>
      </c>
      <c r="K93" s="209" t="s">
        <v>44</v>
      </c>
      <c r="L93" s="47"/>
      <c r="M93" s="214" t="s">
        <v>44</v>
      </c>
      <c r="N93" s="215" t="s">
        <v>53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669</v>
      </c>
      <c r="AT93" s="218" t="s">
        <v>136</v>
      </c>
      <c r="AU93" s="218" t="s">
        <v>91</v>
      </c>
      <c r="AY93" s="19" t="s">
        <v>133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89</v>
      </c>
      <c r="BK93" s="219">
        <f>ROUND(I93*H93,2)</f>
        <v>0</v>
      </c>
      <c r="BL93" s="19" t="s">
        <v>669</v>
      </c>
      <c r="BM93" s="218" t="s">
        <v>678</v>
      </c>
    </row>
    <row r="94" s="12" customFormat="1" ht="22.8" customHeight="1">
      <c r="A94" s="12"/>
      <c r="B94" s="191"/>
      <c r="C94" s="192"/>
      <c r="D94" s="193" t="s">
        <v>81</v>
      </c>
      <c r="E94" s="205" t="s">
        <v>679</v>
      </c>
      <c r="F94" s="205" t="s">
        <v>680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SUM(P95:P96)</f>
        <v>0</v>
      </c>
      <c r="Q94" s="199"/>
      <c r="R94" s="200">
        <f>SUM(R95:R96)</f>
        <v>0</v>
      </c>
      <c r="S94" s="199"/>
      <c r="T94" s="201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164</v>
      </c>
      <c r="AT94" s="203" t="s">
        <v>81</v>
      </c>
      <c r="AU94" s="203" t="s">
        <v>89</v>
      </c>
      <c r="AY94" s="202" t="s">
        <v>133</v>
      </c>
      <c r="BK94" s="204">
        <f>SUM(BK95:BK96)</f>
        <v>0</v>
      </c>
    </row>
    <row r="95" s="2" customFormat="1" ht="90" customHeight="1">
      <c r="A95" s="41"/>
      <c r="B95" s="42"/>
      <c r="C95" s="207" t="s">
        <v>134</v>
      </c>
      <c r="D95" s="207" t="s">
        <v>136</v>
      </c>
      <c r="E95" s="208" t="s">
        <v>681</v>
      </c>
      <c r="F95" s="209" t="s">
        <v>682</v>
      </c>
      <c r="G95" s="210" t="s">
        <v>535</v>
      </c>
      <c r="H95" s="211">
        <v>1</v>
      </c>
      <c r="I95" s="212"/>
      <c r="J95" s="213">
        <f>ROUND(I95*H95,2)</f>
        <v>0</v>
      </c>
      <c r="K95" s="209" t="s">
        <v>44</v>
      </c>
      <c r="L95" s="47"/>
      <c r="M95" s="214" t="s">
        <v>44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669</v>
      </c>
      <c r="AT95" s="218" t="s">
        <v>136</v>
      </c>
      <c r="AU95" s="218" t="s">
        <v>91</v>
      </c>
      <c r="AY95" s="19" t="s">
        <v>133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89</v>
      </c>
      <c r="BK95" s="219">
        <f>ROUND(I95*H95,2)</f>
        <v>0</v>
      </c>
      <c r="BL95" s="19" t="s">
        <v>669</v>
      </c>
      <c r="BM95" s="218" t="s">
        <v>683</v>
      </c>
    </row>
    <row r="96" s="2" customFormat="1" ht="49.05" customHeight="1">
      <c r="A96" s="41"/>
      <c r="B96" s="42"/>
      <c r="C96" s="207" t="s">
        <v>164</v>
      </c>
      <c r="D96" s="207" t="s">
        <v>136</v>
      </c>
      <c r="E96" s="208" t="s">
        <v>684</v>
      </c>
      <c r="F96" s="209" t="s">
        <v>685</v>
      </c>
      <c r="G96" s="210" t="s">
        <v>535</v>
      </c>
      <c r="H96" s="211">
        <v>1</v>
      </c>
      <c r="I96" s="212"/>
      <c r="J96" s="213">
        <f>ROUND(I96*H96,2)</f>
        <v>0</v>
      </c>
      <c r="K96" s="209" t="s">
        <v>44</v>
      </c>
      <c r="L96" s="47"/>
      <c r="M96" s="214" t="s">
        <v>44</v>
      </c>
      <c r="N96" s="215" t="s">
        <v>53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669</v>
      </c>
      <c r="AT96" s="218" t="s">
        <v>136</v>
      </c>
      <c r="AU96" s="218" t="s">
        <v>91</v>
      </c>
      <c r="AY96" s="19" t="s">
        <v>133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89</v>
      </c>
      <c r="BK96" s="219">
        <f>ROUND(I96*H96,2)</f>
        <v>0</v>
      </c>
      <c r="BL96" s="19" t="s">
        <v>669</v>
      </c>
      <c r="BM96" s="218" t="s">
        <v>686</v>
      </c>
    </row>
    <row r="97" s="12" customFormat="1" ht="22.8" customHeight="1">
      <c r="A97" s="12"/>
      <c r="B97" s="191"/>
      <c r="C97" s="192"/>
      <c r="D97" s="193" t="s">
        <v>81</v>
      </c>
      <c r="E97" s="205" t="s">
        <v>687</v>
      </c>
      <c r="F97" s="205" t="s">
        <v>688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SUM(P98:P100)</f>
        <v>0</v>
      </c>
      <c r="Q97" s="199"/>
      <c r="R97" s="200">
        <f>SUM(R98:R100)</f>
        <v>0</v>
      </c>
      <c r="S97" s="199"/>
      <c r="T97" s="201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164</v>
      </c>
      <c r="AT97" s="203" t="s">
        <v>81</v>
      </c>
      <c r="AU97" s="203" t="s">
        <v>89</v>
      </c>
      <c r="AY97" s="202" t="s">
        <v>133</v>
      </c>
      <c r="BK97" s="204">
        <f>SUM(BK98:BK100)</f>
        <v>0</v>
      </c>
    </row>
    <row r="98" s="2" customFormat="1" ht="16.5" customHeight="1">
      <c r="A98" s="41"/>
      <c r="B98" s="42"/>
      <c r="C98" s="207" t="s">
        <v>151</v>
      </c>
      <c r="D98" s="207" t="s">
        <v>136</v>
      </c>
      <c r="E98" s="208" t="s">
        <v>689</v>
      </c>
      <c r="F98" s="209" t="s">
        <v>690</v>
      </c>
      <c r="G98" s="210" t="s">
        <v>535</v>
      </c>
      <c r="H98" s="211">
        <v>1</v>
      </c>
      <c r="I98" s="212"/>
      <c r="J98" s="213">
        <f>ROUND(I98*H98,2)</f>
        <v>0</v>
      </c>
      <c r="K98" s="209" t="s">
        <v>44</v>
      </c>
      <c r="L98" s="47"/>
      <c r="M98" s="214" t="s">
        <v>44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669</v>
      </c>
      <c r="AT98" s="218" t="s">
        <v>136</v>
      </c>
      <c r="AU98" s="218" t="s">
        <v>91</v>
      </c>
      <c r="AY98" s="19" t="s">
        <v>133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89</v>
      </c>
      <c r="BK98" s="219">
        <f>ROUND(I98*H98,2)</f>
        <v>0</v>
      </c>
      <c r="BL98" s="19" t="s">
        <v>669</v>
      </c>
      <c r="BM98" s="218" t="s">
        <v>691</v>
      </c>
    </row>
    <row r="99" s="2" customFormat="1" ht="62.7" customHeight="1">
      <c r="A99" s="41"/>
      <c r="B99" s="42"/>
      <c r="C99" s="207" t="s">
        <v>176</v>
      </c>
      <c r="D99" s="207" t="s">
        <v>136</v>
      </c>
      <c r="E99" s="208" t="s">
        <v>692</v>
      </c>
      <c r="F99" s="209" t="s">
        <v>693</v>
      </c>
      <c r="G99" s="210" t="s">
        <v>535</v>
      </c>
      <c r="H99" s="211">
        <v>1</v>
      </c>
      <c r="I99" s="212"/>
      <c r="J99" s="213">
        <f>ROUND(I99*H99,2)</f>
        <v>0</v>
      </c>
      <c r="K99" s="209" t="s">
        <v>44</v>
      </c>
      <c r="L99" s="47"/>
      <c r="M99" s="214" t="s">
        <v>44</v>
      </c>
      <c r="N99" s="215" t="s">
        <v>53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669</v>
      </c>
      <c r="AT99" s="218" t="s">
        <v>136</v>
      </c>
      <c r="AU99" s="218" t="s">
        <v>91</v>
      </c>
      <c r="AY99" s="19" t="s">
        <v>133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89</v>
      </c>
      <c r="BK99" s="219">
        <f>ROUND(I99*H99,2)</f>
        <v>0</v>
      </c>
      <c r="BL99" s="19" t="s">
        <v>669</v>
      </c>
      <c r="BM99" s="218" t="s">
        <v>694</v>
      </c>
    </row>
    <row r="100" s="2" customFormat="1" ht="37.8" customHeight="1">
      <c r="A100" s="41"/>
      <c r="B100" s="42"/>
      <c r="C100" s="207" t="s">
        <v>173</v>
      </c>
      <c r="D100" s="207" t="s">
        <v>136</v>
      </c>
      <c r="E100" s="208" t="s">
        <v>695</v>
      </c>
      <c r="F100" s="209" t="s">
        <v>696</v>
      </c>
      <c r="G100" s="210" t="s">
        <v>535</v>
      </c>
      <c r="H100" s="211">
        <v>1</v>
      </c>
      <c r="I100" s="212"/>
      <c r="J100" s="213">
        <f>ROUND(I100*H100,2)</f>
        <v>0</v>
      </c>
      <c r="K100" s="209" t="s">
        <v>44</v>
      </c>
      <c r="L100" s="47"/>
      <c r="M100" s="214" t="s">
        <v>44</v>
      </c>
      <c r="N100" s="215" t="s">
        <v>53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669</v>
      </c>
      <c r="AT100" s="218" t="s">
        <v>136</v>
      </c>
      <c r="AU100" s="218" t="s">
        <v>91</v>
      </c>
      <c r="AY100" s="19" t="s">
        <v>133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89</v>
      </c>
      <c r="BK100" s="219">
        <f>ROUND(I100*H100,2)</f>
        <v>0</v>
      </c>
      <c r="BL100" s="19" t="s">
        <v>669</v>
      </c>
      <c r="BM100" s="218" t="s">
        <v>697</v>
      </c>
    </row>
    <row r="101" s="12" customFormat="1" ht="22.8" customHeight="1">
      <c r="A101" s="12"/>
      <c r="B101" s="191"/>
      <c r="C101" s="192"/>
      <c r="D101" s="193" t="s">
        <v>81</v>
      </c>
      <c r="E101" s="205" t="s">
        <v>698</v>
      </c>
      <c r="F101" s="205" t="s">
        <v>699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SUM(P102:P103)</f>
        <v>0</v>
      </c>
      <c r="Q101" s="199"/>
      <c r="R101" s="200">
        <f>SUM(R102:R103)</f>
        <v>0</v>
      </c>
      <c r="S101" s="199"/>
      <c r="T101" s="201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164</v>
      </c>
      <c r="AT101" s="203" t="s">
        <v>81</v>
      </c>
      <c r="AU101" s="203" t="s">
        <v>89</v>
      </c>
      <c r="AY101" s="202" t="s">
        <v>133</v>
      </c>
      <c r="BK101" s="204">
        <f>SUM(BK102:BK103)</f>
        <v>0</v>
      </c>
    </row>
    <row r="102" s="2" customFormat="1" ht="37.8" customHeight="1">
      <c r="A102" s="41"/>
      <c r="B102" s="42"/>
      <c r="C102" s="207" t="s">
        <v>185</v>
      </c>
      <c r="D102" s="207" t="s">
        <v>136</v>
      </c>
      <c r="E102" s="208" t="s">
        <v>700</v>
      </c>
      <c r="F102" s="209" t="s">
        <v>701</v>
      </c>
      <c r="G102" s="210" t="s">
        <v>535</v>
      </c>
      <c r="H102" s="211">
        <v>1</v>
      </c>
      <c r="I102" s="212"/>
      <c r="J102" s="213">
        <f>ROUND(I102*H102,2)</f>
        <v>0</v>
      </c>
      <c r="K102" s="209" t="s">
        <v>44</v>
      </c>
      <c r="L102" s="47"/>
      <c r="M102" s="214" t="s">
        <v>44</v>
      </c>
      <c r="N102" s="215" t="s">
        <v>53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669</v>
      </c>
      <c r="AT102" s="218" t="s">
        <v>136</v>
      </c>
      <c r="AU102" s="218" t="s">
        <v>91</v>
      </c>
      <c r="AY102" s="19" t="s">
        <v>133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89</v>
      </c>
      <c r="BK102" s="219">
        <f>ROUND(I102*H102,2)</f>
        <v>0</v>
      </c>
      <c r="BL102" s="19" t="s">
        <v>669</v>
      </c>
      <c r="BM102" s="218" t="s">
        <v>702</v>
      </c>
    </row>
    <row r="103" s="2" customFormat="1" ht="21.75" customHeight="1">
      <c r="A103" s="41"/>
      <c r="B103" s="42"/>
      <c r="C103" s="207" t="s">
        <v>192</v>
      </c>
      <c r="D103" s="207" t="s">
        <v>136</v>
      </c>
      <c r="E103" s="208" t="s">
        <v>703</v>
      </c>
      <c r="F103" s="209" t="s">
        <v>704</v>
      </c>
      <c r="G103" s="210" t="s">
        <v>535</v>
      </c>
      <c r="H103" s="211">
        <v>1</v>
      </c>
      <c r="I103" s="212"/>
      <c r="J103" s="213">
        <f>ROUND(I103*H103,2)</f>
        <v>0</v>
      </c>
      <c r="K103" s="209" t="s">
        <v>44</v>
      </c>
      <c r="L103" s="47"/>
      <c r="M103" s="214" t="s">
        <v>44</v>
      </c>
      <c r="N103" s="215" t="s">
        <v>53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669</v>
      </c>
      <c r="AT103" s="218" t="s">
        <v>136</v>
      </c>
      <c r="AU103" s="218" t="s">
        <v>91</v>
      </c>
      <c r="AY103" s="19" t="s">
        <v>133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89</v>
      </c>
      <c r="BK103" s="219">
        <f>ROUND(I103*H103,2)</f>
        <v>0</v>
      </c>
      <c r="BL103" s="19" t="s">
        <v>669</v>
      </c>
      <c r="BM103" s="218" t="s">
        <v>705</v>
      </c>
    </row>
    <row r="104" s="12" customFormat="1" ht="22.8" customHeight="1">
      <c r="A104" s="12"/>
      <c r="B104" s="191"/>
      <c r="C104" s="192"/>
      <c r="D104" s="193" t="s">
        <v>81</v>
      </c>
      <c r="E104" s="205" t="s">
        <v>706</v>
      </c>
      <c r="F104" s="205" t="s">
        <v>707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P105</f>
        <v>0</v>
      </c>
      <c r="Q104" s="199"/>
      <c r="R104" s="200">
        <f>R105</f>
        <v>0</v>
      </c>
      <c r="S104" s="199"/>
      <c r="T104" s="201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164</v>
      </c>
      <c r="AT104" s="203" t="s">
        <v>81</v>
      </c>
      <c r="AU104" s="203" t="s">
        <v>89</v>
      </c>
      <c r="AY104" s="202" t="s">
        <v>133</v>
      </c>
      <c r="BK104" s="204">
        <f>BK105</f>
        <v>0</v>
      </c>
    </row>
    <row r="105" s="2" customFormat="1" ht="16.5" customHeight="1">
      <c r="A105" s="41"/>
      <c r="B105" s="42"/>
      <c r="C105" s="207" t="s">
        <v>197</v>
      </c>
      <c r="D105" s="207" t="s">
        <v>136</v>
      </c>
      <c r="E105" s="208" t="s">
        <v>708</v>
      </c>
      <c r="F105" s="209" t="s">
        <v>709</v>
      </c>
      <c r="G105" s="210" t="s">
        <v>535</v>
      </c>
      <c r="H105" s="211">
        <v>1</v>
      </c>
      <c r="I105" s="212"/>
      <c r="J105" s="213">
        <f>ROUND(I105*H105,2)</f>
        <v>0</v>
      </c>
      <c r="K105" s="209" t="s">
        <v>44</v>
      </c>
      <c r="L105" s="47"/>
      <c r="M105" s="214" t="s">
        <v>44</v>
      </c>
      <c r="N105" s="215" t="s">
        <v>53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669</v>
      </c>
      <c r="AT105" s="218" t="s">
        <v>136</v>
      </c>
      <c r="AU105" s="218" t="s">
        <v>91</v>
      </c>
      <c r="AY105" s="19" t="s">
        <v>133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89</v>
      </c>
      <c r="BK105" s="219">
        <f>ROUND(I105*H105,2)</f>
        <v>0</v>
      </c>
      <c r="BL105" s="19" t="s">
        <v>669</v>
      </c>
      <c r="BM105" s="218" t="s">
        <v>710</v>
      </c>
    </row>
    <row r="106" s="12" customFormat="1" ht="22.8" customHeight="1">
      <c r="A106" s="12"/>
      <c r="B106" s="191"/>
      <c r="C106" s="192"/>
      <c r="D106" s="193" t="s">
        <v>81</v>
      </c>
      <c r="E106" s="205" t="s">
        <v>711</v>
      </c>
      <c r="F106" s="205" t="s">
        <v>712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P107</f>
        <v>0</v>
      </c>
      <c r="Q106" s="199"/>
      <c r="R106" s="200">
        <f>R107</f>
        <v>0</v>
      </c>
      <c r="S106" s="199"/>
      <c r="T106" s="201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164</v>
      </c>
      <c r="AT106" s="203" t="s">
        <v>81</v>
      </c>
      <c r="AU106" s="203" t="s">
        <v>89</v>
      </c>
      <c r="AY106" s="202" t="s">
        <v>133</v>
      </c>
      <c r="BK106" s="204">
        <f>BK107</f>
        <v>0</v>
      </c>
    </row>
    <row r="107" s="2" customFormat="1" ht="78" customHeight="1">
      <c r="A107" s="41"/>
      <c r="B107" s="42"/>
      <c r="C107" s="207" t="s">
        <v>8</v>
      </c>
      <c r="D107" s="207" t="s">
        <v>136</v>
      </c>
      <c r="E107" s="208" t="s">
        <v>713</v>
      </c>
      <c r="F107" s="209" t="s">
        <v>714</v>
      </c>
      <c r="G107" s="210" t="s">
        <v>535</v>
      </c>
      <c r="H107" s="211">
        <v>1</v>
      </c>
      <c r="I107" s="212"/>
      <c r="J107" s="213">
        <f>ROUND(I107*H107,2)</f>
        <v>0</v>
      </c>
      <c r="K107" s="209" t="s">
        <v>44</v>
      </c>
      <c r="L107" s="47"/>
      <c r="M107" s="271" t="s">
        <v>44</v>
      </c>
      <c r="N107" s="272" t="s">
        <v>53</v>
      </c>
      <c r="O107" s="273"/>
      <c r="P107" s="274">
        <f>O107*H107</f>
        <v>0</v>
      </c>
      <c r="Q107" s="274">
        <v>0</v>
      </c>
      <c r="R107" s="274">
        <f>Q107*H107</f>
        <v>0</v>
      </c>
      <c r="S107" s="274">
        <v>0</v>
      </c>
      <c r="T107" s="27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669</v>
      </c>
      <c r="AT107" s="218" t="s">
        <v>136</v>
      </c>
      <c r="AU107" s="218" t="s">
        <v>91</v>
      </c>
      <c r="AY107" s="19" t="s">
        <v>133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89</v>
      </c>
      <c r="BK107" s="219">
        <f>ROUND(I107*H107,2)</f>
        <v>0</v>
      </c>
      <c r="BL107" s="19" t="s">
        <v>669</v>
      </c>
      <c r="BM107" s="218" t="s">
        <v>715</v>
      </c>
    </row>
    <row r="108" s="2" customFormat="1" ht="6.96" customHeight="1">
      <c r="A108" s="41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47"/>
      <c r="M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</sheetData>
  <sheetProtection sheet="1" autoFilter="0" formatColumns="0" formatRows="0" objects="1" scenarios="1" spinCount="100000" saltValue="Mpnc19dgRohzNN7wcfMV/oB4ys7GXYvMEpITjeoDKr4CHfjF+c17TTzD+SyaVzFnqpMrZdieVTu+pCMYDXESbA==" hashValue="Zsn1I4RgAEtj9EA1PuFQYWtYzUD8O4Eu0Rpnc2G+RFz92qsBEUVru2gG+9Lb8MvGst7qD6MfdWMwikd1AoCenw==" algorithmName="SHA-512" password="CC35"/>
  <autoFilter ref="C86:K10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716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717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718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719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720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721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722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723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724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725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726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88</v>
      </c>
      <c r="F18" s="287" t="s">
        <v>727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728</v>
      </c>
      <c r="F19" s="287" t="s">
        <v>729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730</v>
      </c>
      <c r="F20" s="287" t="s">
        <v>731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94</v>
      </c>
      <c r="F21" s="287" t="s">
        <v>93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732</v>
      </c>
      <c r="F22" s="287" t="s">
        <v>733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734</v>
      </c>
      <c r="F23" s="287" t="s">
        <v>735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736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737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738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739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740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741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742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743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744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119</v>
      </c>
      <c r="F36" s="287"/>
      <c r="G36" s="287" t="s">
        <v>745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746</v>
      </c>
      <c r="F37" s="287"/>
      <c r="G37" s="287" t="s">
        <v>747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63</v>
      </c>
      <c r="F38" s="287"/>
      <c r="G38" s="287" t="s">
        <v>748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64</v>
      </c>
      <c r="F39" s="287"/>
      <c r="G39" s="287" t="s">
        <v>749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120</v>
      </c>
      <c r="F40" s="287"/>
      <c r="G40" s="287" t="s">
        <v>750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121</v>
      </c>
      <c r="F41" s="287"/>
      <c r="G41" s="287" t="s">
        <v>751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752</v>
      </c>
      <c r="F42" s="287"/>
      <c r="G42" s="287" t="s">
        <v>753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754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755</v>
      </c>
      <c r="F44" s="287"/>
      <c r="G44" s="287" t="s">
        <v>756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123</v>
      </c>
      <c r="F45" s="287"/>
      <c r="G45" s="287" t="s">
        <v>757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758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759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760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761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762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763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764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765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766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767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768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769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770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771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772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773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774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775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776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777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778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779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780</v>
      </c>
      <c r="D76" s="305"/>
      <c r="E76" s="305"/>
      <c r="F76" s="305" t="s">
        <v>781</v>
      </c>
      <c r="G76" s="306"/>
      <c r="H76" s="305" t="s">
        <v>64</v>
      </c>
      <c r="I76" s="305" t="s">
        <v>67</v>
      </c>
      <c r="J76" s="305" t="s">
        <v>782</v>
      </c>
      <c r="K76" s="304"/>
    </row>
    <row r="77" s="1" customFormat="1" ht="17.25" customHeight="1">
      <c r="B77" s="302"/>
      <c r="C77" s="307" t="s">
        <v>783</v>
      </c>
      <c r="D77" s="307"/>
      <c r="E77" s="307"/>
      <c r="F77" s="308" t="s">
        <v>784</v>
      </c>
      <c r="G77" s="309"/>
      <c r="H77" s="307"/>
      <c r="I77" s="307"/>
      <c r="J77" s="307" t="s">
        <v>785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63</v>
      </c>
      <c r="D79" s="312"/>
      <c r="E79" s="312"/>
      <c r="F79" s="313" t="s">
        <v>786</v>
      </c>
      <c r="G79" s="314"/>
      <c r="H79" s="290" t="s">
        <v>787</v>
      </c>
      <c r="I79" s="290" t="s">
        <v>788</v>
      </c>
      <c r="J79" s="290">
        <v>20</v>
      </c>
      <c r="K79" s="304"/>
    </row>
    <row r="80" s="1" customFormat="1" ht="15" customHeight="1">
      <c r="B80" s="302"/>
      <c r="C80" s="290" t="s">
        <v>789</v>
      </c>
      <c r="D80" s="290"/>
      <c r="E80" s="290"/>
      <c r="F80" s="313" t="s">
        <v>786</v>
      </c>
      <c r="G80" s="314"/>
      <c r="H80" s="290" t="s">
        <v>790</v>
      </c>
      <c r="I80" s="290" t="s">
        <v>788</v>
      </c>
      <c r="J80" s="290">
        <v>120</v>
      </c>
      <c r="K80" s="304"/>
    </row>
    <row r="81" s="1" customFormat="1" ht="15" customHeight="1">
      <c r="B81" s="315"/>
      <c r="C81" s="290" t="s">
        <v>791</v>
      </c>
      <c r="D81" s="290"/>
      <c r="E81" s="290"/>
      <c r="F81" s="313" t="s">
        <v>792</v>
      </c>
      <c r="G81" s="314"/>
      <c r="H81" s="290" t="s">
        <v>793</v>
      </c>
      <c r="I81" s="290" t="s">
        <v>788</v>
      </c>
      <c r="J81" s="290">
        <v>50</v>
      </c>
      <c r="K81" s="304"/>
    </row>
    <row r="82" s="1" customFormat="1" ht="15" customHeight="1">
      <c r="B82" s="315"/>
      <c r="C82" s="290" t="s">
        <v>794</v>
      </c>
      <c r="D82" s="290"/>
      <c r="E82" s="290"/>
      <c r="F82" s="313" t="s">
        <v>786</v>
      </c>
      <c r="G82" s="314"/>
      <c r="H82" s="290" t="s">
        <v>795</v>
      </c>
      <c r="I82" s="290" t="s">
        <v>796</v>
      </c>
      <c r="J82" s="290"/>
      <c r="K82" s="304"/>
    </row>
    <row r="83" s="1" customFormat="1" ht="15" customHeight="1">
      <c r="B83" s="315"/>
      <c r="C83" s="316" t="s">
        <v>797</v>
      </c>
      <c r="D83" s="316"/>
      <c r="E83" s="316"/>
      <c r="F83" s="317" t="s">
        <v>792</v>
      </c>
      <c r="G83" s="316"/>
      <c r="H83" s="316" t="s">
        <v>798</v>
      </c>
      <c r="I83" s="316" t="s">
        <v>788</v>
      </c>
      <c r="J83" s="316">
        <v>15</v>
      </c>
      <c r="K83" s="304"/>
    </row>
    <row r="84" s="1" customFormat="1" ht="15" customHeight="1">
      <c r="B84" s="315"/>
      <c r="C84" s="316" t="s">
        <v>799</v>
      </c>
      <c r="D84" s="316"/>
      <c r="E84" s="316"/>
      <c r="F84" s="317" t="s">
        <v>792</v>
      </c>
      <c r="G84" s="316"/>
      <c r="H84" s="316" t="s">
        <v>800</v>
      </c>
      <c r="I84" s="316" t="s">
        <v>788</v>
      </c>
      <c r="J84" s="316">
        <v>15</v>
      </c>
      <c r="K84" s="304"/>
    </row>
    <row r="85" s="1" customFormat="1" ht="15" customHeight="1">
      <c r="B85" s="315"/>
      <c r="C85" s="316" t="s">
        <v>801</v>
      </c>
      <c r="D85" s="316"/>
      <c r="E85" s="316"/>
      <c r="F85" s="317" t="s">
        <v>792</v>
      </c>
      <c r="G85" s="316"/>
      <c r="H85" s="316" t="s">
        <v>802</v>
      </c>
      <c r="I85" s="316" t="s">
        <v>788</v>
      </c>
      <c r="J85" s="316">
        <v>20</v>
      </c>
      <c r="K85" s="304"/>
    </row>
    <row r="86" s="1" customFormat="1" ht="15" customHeight="1">
      <c r="B86" s="315"/>
      <c r="C86" s="316" t="s">
        <v>803</v>
      </c>
      <c r="D86" s="316"/>
      <c r="E86" s="316"/>
      <c r="F86" s="317" t="s">
        <v>792</v>
      </c>
      <c r="G86" s="316"/>
      <c r="H86" s="316" t="s">
        <v>804</v>
      </c>
      <c r="I86" s="316" t="s">
        <v>788</v>
      </c>
      <c r="J86" s="316">
        <v>20</v>
      </c>
      <c r="K86" s="304"/>
    </row>
    <row r="87" s="1" customFormat="1" ht="15" customHeight="1">
      <c r="B87" s="315"/>
      <c r="C87" s="290" t="s">
        <v>805</v>
      </c>
      <c r="D87" s="290"/>
      <c r="E87" s="290"/>
      <c r="F87" s="313" t="s">
        <v>792</v>
      </c>
      <c r="G87" s="314"/>
      <c r="H87" s="290" t="s">
        <v>806</v>
      </c>
      <c r="I87" s="290" t="s">
        <v>788</v>
      </c>
      <c r="J87" s="290">
        <v>50</v>
      </c>
      <c r="K87" s="304"/>
    </row>
    <row r="88" s="1" customFormat="1" ht="15" customHeight="1">
      <c r="B88" s="315"/>
      <c r="C88" s="290" t="s">
        <v>807</v>
      </c>
      <c r="D88" s="290"/>
      <c r="E88" s="290"/>
      <c r="F88" s="313" t="s">
        <v>792</v>
      </c>
      <c r="G88" s="314"/>
      <c r="H88" s="290" t="s">
        <v>808</v>
      </c>
      <c r="I88" s="290" t="s">
        <v>788</v>
      </c>
      <c r="J88" s="290">
        <v>20</v>
      </c>
      <c r="K88" s="304"/>
    </row>
    <row r="89" s="1" customFormat="1" ht="15" customHeight="1">
      <c r="B89" s="315"/>
      <c r="C89" s="290" t="s">
        <v>809</v>
      </c>
      <c r="D89" s="290"/>
      <c r="E89" s="290"/>
      <c r="F89" s="313" t="s">
        <v>792</v>
      </c>
      <c r="G89" s="314"/>
      <c r="H89" s="290" t="s">
        <v>810</v>
      </c>
      <c r="I89" s="290" t="s">
        <v>788</v>
      </c>
      <c r="J89" s="290">
        <v>20</v>
      </c>
      <c r="K89" s="304"/>
    </row>
    <row r="90" s="1" customFormat="1" ht="15" customHeight="1">
      <c r="B90" s="315"/>
      <c r="C90" s="290" t="s">
        <v>811</v>
      </c>
      <c r="D90" s="290"/>
      <c r="E90" s="290"/>
      <c r="F90" s="313" t="s">
        <v>792</v>
      </c>
      <c r="G90" s="314"/>
      <c r="H90" s="290" t="s">
        <v>812</v>
      </c>
      <c r="I90" s="290" t="s">
        <v>788</v>
      </c>
      <c r="J90" s="290">
        <v>50</v>
      </c>
      <c r="K90" s="304"/>
    </row>
    <row r="91" s="1" customFormat="1" ht="15" customHeight="1">
      <c r="B91" s="315"/>
      <c r="C91" s="290" t="s">
        <v>813</v>
      </c>
      <c r="D91" s="290"/>
      <c r="E91" s="290"/>
      <c r="F91" s="313" t="s">
        <v>792</v>
      </c>
      <c r="G91" s="314"/>
      <c r="H91" s="290" t="s">
        <v>813</v>
      </c>
      <c r="I91" s="290" t="s">
        <v>788</v>
      </c>
      <c r="J91" s="290">
        <v>50</v>
      </c>
      <c r="K91" s="304"/>
    </row>
    <row r="92" s="1" customFormat="1" ht="15" customHeight="1">
      <c r="B92" s="315"/>
      <c r="C92" s="290" t="s">
        <v>814</v>
      </c>
      <c r="D92" s="290"/>
      <c r="E92" s="290"/>
      <c r="F92" s="313" t="s">
        <v>792</v>
      </c>
      <c r="G92" s="314"/>
      <c r="H92" s="290" t="s">
        <v>815</v>
      </c>
      <c r="I92" s="290" t="s">
        <v>788</v>
      </c>
      <c r="J92" s="290">
        <v>255</v>
      </c>
      <c r="K92" s="304"/>
    </row>
    <row r="93" s="1" customFormat="1" ht="15" customHeight="1">
      <c r="B93" s="315"/>
      <c r="C93" s="290" t="s">
        <v>816</v>
      </c>
      <c r="D93" s="290"/>
      <c r="E93" s="290"/>
      <c r="F93" s="313" t="s">
        <v>786</v>
      </c>
      <c r="G93" s="314"/>
      <c r="H93" s="290" t="s">
        <v>817</v>
      </c>
      <c r="I93" s="290" t="s">
        <v>818</v>
      </c>
      <c r="J93" s="290"/>
      <c r="K93" s="304"/>
    </row>
    <row r="94" s="1" customFormat="1" ht="15" customHeight="1">
      <c r="B94" s="315"/>
      <c r="C94" s="290" t="s">
        <v>819</v>
      </c>
      <c r="D94" s="290"/>
      <c r="E94" s="290"/>
      <c r="F94" s="313" t="s">
        <v>786</v>
      </c>
      <c r="G94" s="314"/>
      <c r="H94" s="290" t="s">
        <v>820</v>
      </c>
      <c r="I94" s="290" t="s">
        <v>821</v>
      </c>
      <c r="J94" s="290"/>
      <c r="K94" s="304"/>
    </row>
    <row r="95" s="1" customFormat="1" ht="15" customHeight="1">
      <c r="B95" s="315"/>
      <c r="C95" s="290" t="s">
        <v>822</v>
      </c>
      <c r="D95" s="290"/>
      <c r="E95" s="290"/>
      <c r="F95" s="313" t="s">
        <v>786</v>
      </c>
      <c r="G95" s="314"/>
      <c r="H95" s="290" t="s">
        <v>822</v>
      </c>
      <c r="I95" s="290" t="s">
        <v>821</v>
      </c>
      <c r="J95" s="290"/>
      <c r="K95" s="304"/>
    </row>
    <row r="96" s="1" customFormat="1" ht="15" customHeight="1">
      <c r="B96" s="315"/>
      <c r="C96" s="290" t="s">
        <v>48</v>
      </c>
      <c r="D96" s="290"/>
      <c r="E96" s="290"/>
      <c r="F96" s="313" t="s">
        <v>786</v>
      </c>
      <c r="G96" s="314"/>
      <c r="H96" s="290" t="s">
        <v>823</v>
      </c>
      <c r="I96" s="290" t="s">
        <v>821</v>
      </c>
      <c r="J96" s="290"/>
      <c r="K96" s="304"/>
    </row>
    <row r="97" s="1" customFormat="1" ht="15" customHeight="1">
      <c r="B97" s="315"/>
      <c r="C97" s="290" t="s">
        <v>58</v>
      </c>
      <c r="D97" s="290"/>
      <c r="E97" s="290"/>
      <c r="F97" s="313" t="s">
        <v>786</v>
      </c>
      <c r="G97" s="314"/>
      <c r="H97" s="290" t="s">
        <v>824</v>
      </c>
      <c r="I97" s="290" t="s">
        <v>821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825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780</v>
      </c>
      <c r="D103" s="305"/>
      <c r="E103" s="305"/>
      <c r="F103" s="305" t="s">
        <v>781</v>
      </c>
      <c r="G103" s="306"/>
      <c r="H103" s="305" t="s">
        <v>64</v>
      </c>
      <c r="I103" s="305" t="s">
        <v>67</v>
      </c>
      <c r="J103" s="305" t="s">
        <v>782</v>
      </c>
      <c r="K103" s="304"/>
    </row>
    <row r="104" s="1" customFormat="1" ht="17.25" customHeight="1">
      <c r="B104" s="302"/>
      <c r="C104" s="307" t="s">
        <v>783</v>
      </c>
      <c r="D104" s="307"/>
      <c r="E104" s="307"/>
      <c r="F104" s="308" t="s">
        <v>784</v>
      </c>
      <c r="G104" s="309"/>
      <c r="H104" s="307"/>
      <c r="I104" s="307"/>
      <c r="J104" s="307" t="s">
        <v>785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63</v>
      </c>
      <c r="D106" s="312"/>
      <c r="E106" s="312"/>
      <c r="F106" s="313" t="s">
        <v>786</v>
      </c>
      <c r="G106" s="290"/>
      <c r="H106" s="290" t="s">
        <v>826</v>
      </c>
      <c r="I106" s="290" t="s">
        <v>788</v>
      </c>
      <c r="J106" s="290">
        <v>20</v>
      </c>
      <c r="K106" s="304"/>
    </row>
    <row r="107" s="1" customFormat="1" ht="15" customHeight="1">
      <c r="B107" s="302"/>
      <c r="C107" s="290" t="s">
        <v>789</v>
      </c>
      <c r="D107" s="290"/>
      <c r="E107" s="290"/>
      <c r="F107" s="313" t="s">
        <v>786</v>
      </c>
      <c r="G107" s="290"/>
      <c r="H107" s="290" t="s">
        <v>826</v>
      </c>
      <c r="I107" s="290" t="s">
        <v>788</v>
      </c>
      <c r="J107" s="290">
        <v>120</v>
      </c>
      <c r="K107" s="304"/>
    </row>
    <row r="108" s="1" customFormat="1" ht="15" customHeight="1">
      <c r="B108" s="315"/>
      <c r="C108" s="290" t="s">
        <v>791</v>
      </c>
      <c r="D108" s="290"/>
      <c r="E108" s="290"/>
      <c r="F108" s="313" t="s">
        <v>792</v>
      </c>
      <c r="G108" s="290"/>
      <c r="H108" s="290" t="s">
        <v>826</v>
      </c>
      <c r="I108" s="290" t="s">
        <v>788</v>
      </c>
      <c r="J108" s="290">
        <v>50</v>
      </c>
      <c r="K108" s="304"/>
    </row>
    <row r="109" s="1" customFormat="1" ht="15" customHeight="1">
      <c r="B109" s="315"/>
      <c r="C109" s="290" t="s">
        <v>794</v>
      </c>
      <c r="D109" s="290"/>
      <c r="E109" s="290"/>
      <c r="F109" s="313" t="s">
        <v>786</v>
      </c>
      <c r="G109" s="290"/>
      <c r="H109" s="290" t="s">
        <v>826</v>
      </c>
      <c r="I109" s="290" t="s">
        <v>796</v>
      </c>
      <c r="J109" s="290"/>
      <c r="K109" s="304"/>
    </row>
    <row r="110" s="1" customFormat="1" ht="15" customHeight="1">
      <c r="B110" s="315"/>
      <c r="C110" s="290" t="s">
        <v>805</v>
      </c>
      <c r="D110" s="290"/>
      <c r="E110" s="290"/>
      <c r="F110" s="313" t="s">
        <v>792</v>
      </c>
      <c r="G110" s="290"/>
      <c r="H110" s="290" t="s">
        <v>826</v>
      </c>
      <c r="I110" s="290" t="s">
        <v>788</v>
      </c>
      <c r="J110" s="290">
        <v>50</v>
      </c>
      <c r="K110" s="304"/>
    </row>
    <row r="111" s="1" customFormat="1" ht="15" customHeight="1">
      <c r="B111" s="315"/>
      <c r="C111" s="290" t="s">
        <v>813</v>
      </c>
      <c r="D111" s="290"/>
      <c r="E111" s="290"/>
      <c r="F111" s="313" t="s">
        <v>792</v>
      </c>
      <c r="G111" s="290"/>
      <c r="H111" s="290" t="s">
        <v>826</v>
      </c>
      <c r="I111" s="290" t="s">
        <v>788</v>
      </c>
      <c r="J111" s="290">
        <v>50</v>
      </c>
      <c r="K111" s="304"/>
    </row>
    <row r="112" s="1" customFormat="1" ht="15" customHeight="1">
      <c r="B112" s="315"/>
      <c r="C112" s="290" t="s">
        <v>811</v>
      </c>
      <c r="D112" s="290"/>
      <c r="E112" s="290"/>
      <c r="F112" s="313" t="s">
        <v>792</v>
      </c>
      <c r="G112" s="290"/>
      <c r="H112" s="290" t="s">
        <v>826</v>
      </c>
      <c r="I112" s="290" t="s">
        <v>788</v>
      </c>
      <c r="J112" s="290">
        <v>50</v>
      </c>
      <c r="K112" s="304"/>
    </row>
    <row r="113" s="1" customFormat="1" ht="15" customHeight="1">
      <c r="B113" s="315"/>
      <c r="C113" s="290" t="s">
        <v>63</v>
      </c>
      <c r="D113" s="290"/>
      <c r="E113" s="290"/>
      <c r="F113" s="313" t="s">
        <v>786</v>
      </c>
      <c r="G113" s="290"/>
      <c r="H113" s="290" t="s">
        <v>827</v>
      </c>
      <c r="I113" s="290" t="s">
        <v>788</v>
      </c>
      <c r="J113" s="290">
        <v>20</v>
      </c>
      <c r="K113" s="304"/>
    </row>
    <row r="114" s="1" customFormat="1" ht="15" customHeight="1">
      <c r="B114" s="315"/>
      <c r="C114" s="290" t="s">
        <v>828</v>
      </c>
      <c r="D114" s="290"/>
      <c r="E114" s="290"/>
      <c r="F114" s="313" t="s">
        <v>786</v>
      </c>
      <c r="G114" s="290"/>
      <c r="H114" s="290" t="s">
        <v>829</v>
      </c>
      <c r="I114" s="290" t="s">
        <v>788</v>
      </c>
      <c r="J114" s="290">
        <v>120</v>
      </c>
      <c r="K114" s="304"/>
    </row>
    <row r="115" s="1" customFormat="1" ht="15" customHeight="1">
      <c r="B115" s="315"/>
      <c r="C115" s="290" t="s">
        <v>48</v>
      </c>
      <c r="D115" s="290"/>
      <c r="E115" s="290"/>
      <c r="F115" s="313" t="s">
        <v>786</v>
      </c>
      <c r="G115" s="290"/>
      <c r="H115" s="290" t="s">
        <v>830</v>
      </c>
      <c r="I115" s="290" t="s">
        <v>821</v>
      </c>
      <c r="J115" s="290"/>
      <c r="K115" s="304"/>
    </row>
    <row r="116" s="1" customFormat="1" ht="15" customHeight="1">
      <c r="B116" s="315"/>
      <c r="C116" s="290" t="s">
        <v>58</v>
      </c>
      <c r="D116" s="290"/>
      <c r="E116" s="290"/>
      <c r="F116" s="313" t="s">
        <v>786</v>
      </c>
      <c r="G116" s="290"/>
      <c r="H116" s="290" t="s">
        <v>831</v>
      </c>
      <c r="I116" s="290" t="s">
        <v>821</v>
      </c>
      <c r="J116" s="290"/>
      <c r="K116" s="304"/>
    </row>
    <row r="117" s="1" customFormat="1" ht="15" customHeight="1">
      <c r="B117" s="315"/>
      <c r="C117" s="290" t="s">
        <v>67</v>
      </c>
      <c r="D117" s="290"/>
      <c r="E117" s="290"/>
      <c r="F117" s="313" t="s">
        <v>786</v>
      </c>
      <c r="G117" s="290"/>
      <c r="H117" s="290" t="s">
        <v>832</v>
      </c>
      <c r="I117" s="290" t="s">
        <v>833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834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780</v>
      </c>
      <c r="D123" s="305"/>
      <c r="E123" s="305"/>
      <c r="F123" s="305" t="s">
        <v>781</v>
      </c>
      <c r="G123" s="306"/>
      <c r="H123" s="305" t="s">
        <v>64</v>
      </c>
      <c r="I123" s="305" t="s">
        <v>67</v>
      </c>
      <c r="J123" s="305" t="s">
        <v>782</v>
      </c>
      <c r="K123" s="334"/>
    </row>
    <row r="124" s="1" customFormat="1" ht="17.25" customHeight="1">
      <c r="B124" s="333"/>
      <c r="C124" s="307" t="s">
        <v>783</v>
      </c>
      <c r="D124" s="307"/>
      <c r="E124" s="307"/>
      <c r="F124" s="308" t="s">
        <v>784</v>
      </c>
      <c r="G124" s="309"/>
      <c r="H124" s="307"/>
      <c r="I124" s="307"/>
      <c r="J124" s="307" t="s">
        <v>785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789</v>
      </c>
      <c r="D126" s="312"/>
      <c r="E126" s="312"/>
      <c r="F126" s="313" t="s">
        <v>786</v>
      </c>
      <c r="G126" s="290"/>
      <c r="H126" s="290" t="s">
        <v>826</v>
      </c>
      <c r="I126" s="290" t="s">
        <v>788</v>
      </c>
      <c r="J126" s="290">
        <v>120</v>
      </c>
      <c r="K126" s="338"/>
    </row>
    <row r="127" s="1" customFormat="1" ht="15" customHeight="1">
      <c r="B127" s="335"/>
      <c r="C127" s="290" t="s">
        <v>835</v>
      </c>
      <c r="D127" s="290"/>
      <c r="E127" s="290"/>
      <c r="F127" s="313" t="s">
        <v>786</v>
      </c>
      <c r="G127" s="290"/>
      <c r="H127" s="290" t="s">
        <v>836</v>
      </c>
      <c r="I127" s="290" t="s">
        <v>788</v>
      </c>
      <c r="J127" s="290" t="s">
        <v>837</v>
      </c>
      <c r="K127" s="338"/>
    </row>
    <row r="128" s="1" customFormat="1" ht="15" customHeight="1">
      <c r="B128" s="335"/>
      <c r="C128" s="290" t="s">
        <v>734</v>
      </c>
      <c r="D128" s="290"/>
      <c r="E128" s="290"/>
      <c r="F128" s="313" t="s">
        <v>786</v>
      </c>
      <c r="G128" s="290"/>
      <c r="H128" s="290" t="s">
        <v>838</v>
      </c>
      <c r="I128" s="290" t="s">
        <v>788</v>
      </c>
      <c r="J128" s="290" t="s">
        <v>837</v>
      </c>
      <c r="K128" s="338"/>
    </row>
    <row r="129" s="1" customFormat="1" ht="15" customHeight="1">
      <c r="B129" s="335"/>
      <c r="C129" s="290" t="s">
        <v>797</v>
      </c>
      <c r="D129" s="290"/>
      <c r="E129" s="290"/>
      <c r="F129" s="313" t="s">
        <v>792</v>
      </c>
      <c r="G129" s="290"/>
      <c r="H129" s="290" t="s">
        <v>798</v>
      </c>
      <c r="I129" s="290" t="s">
        <v>788</v>
      </c>
      <c r="J129" s="290">
        <v>15</v>
      </c>
      <c r="K129" s="338"/>
    </row>
    <row r="130" s="1" customFormat="1" ht="15" customHeight="1">
      <c r="B130" s="335"/>
      <c r="C130" s="316" t="s">
        <v>799</v>
      </c>
      <c r="D130" s="316"/>
      <c r="E130" s="316"/>
      <c r="F130" s="317" t="s">
        <v>792</v>
      </c>
      <c r="G130" s="316"/>
      <c r="H130" s="316" t="s">
        <v>800</v>
      </c>
      <c r="I130" s="316" t="s">
        <v>788</v>
      </c>
      <c r="J130" s="316">
        <v>15</v>
      </c>
      <c r="K130" s="338"/>
    </row>
    <row r="131" s="1" customFormat="1" ht="15" customHeight="1">
      <c r="B131" s="335"/>
      <c r="C131" s="316" t="s">
        <v>801</v>
      </c>
      <c r="D131" s="316"/>
      <c r="E131" s="316"/>
      <c r="F131" s="317" t="s">
        <v>792</v>
      </c>
      <c r="G131" s="316"/>
      <c r="H131" s="316" t="s">
        <v>802</v>
      </c>
      <c r="I131" s="316" t="s">
        <v>788</v>
      </c>
      <c r="J131" s="316">
        <v>20</v>
      </c>
      <c r="K131" s="338"/>
    </row>
    <row r="132" s="1" customFormat="1" ht="15" customHeight="1">
      <c r="B132" s="335"/>
      <c r="C132" s="316" t="s">
        <v>803</v>
      </c>
      <c r="D132" s="316"/>
      <c r="E132" s="316"/>
      <c r="F132" s="317" t="s">
        <v>792</v>
      </c>
      <c r="G132" s="316"/>
      <c r="H132" s="316" t="s">
        <v>804</v>
      </c>
      <c r="I132" s="316" t="s">
        <v>788</v>
      </c>
      <c r="J132" s="316">
        <v>20</v>
      </c>
      <c r="K132" s="338"/>
    </row>
    <row r="133" s="1" customFormat="1" ht="15" customHeight="1">
      <c r="B133" s="335"/>
      <c r="C133" s="290" t="s">
        <v>791</v>
      </c>
      <c r="D133" s="290"/>
      <c r="E133" s="290"/>
      <c r="F133" s="313" t="s">
        <v>792</v>
      </c>
      <c r="G133" s="290"/>
      <c r="H133" s="290" t="s">
        <v>826</v>
      </c>
      <c r="I133" s="290" t="s">
        <v>788</v>
      </c>
      <c r="J133" s="290">
        <v>50</v>
      </c>
      <c r="K133" s="338"/>
    </row>
    <row r="134" s="1" customFormat="1" ht="15" customHeight="1">
      <c r="B134" s="335"/>
      <c r="C134" s="290" t="s">
        <v>805</v>
      </c>
      <c r="D134" s="290"/>
      <c r="E134" s="290"/>
      <c r="F134" s="313" t="s">
        <v>792</v>
      </c>
      <c r="G134" s="290"/>
      <c r="H134" s="290" t="s">
        <v>826</v>
      </c>
      <c r="I134" s="290" t="s">
        <v>788</v>
      </c>
      <c r="J134" s="290">
        <v>50</v>
      </c>
      <c r="K134" s="338"/>
    </row>
    <row r="135" s="1" customFormat="1" ht="15" customHeight="1">
      <c r="B135" s="335"/>
      <c r="C135" s="290" t="s">
        <v>811</v>
      </c>
      <c r="D135" s="290"/>
      <c r="E135" s="290"/>
      <c r="F135" s="313" t="s">
        <v>792</v>
      </c>
      <c r="G135" s="290"/>
      <c r="H135" s="290" t="s">
        <v>826</v>
      </c>
      <c r="I135" s="290" t="s">
        <v>788</v>
      </c>
      <c r="J135" s="290">
        <v>50</v>
      </c>
      <c r="K135" s="338"/>
    </row>
    <row r="136" s="1" customFormat="1" ht="15" customHeight="1">
      <c r="B136" s="335"/>
      <c r="C136" s="290" t="s">
        <v>813</v>
      </c>
      <c r="D136" s="290"/>
      <c r="E136" s="290"/>
      <c r="F136" s="313" t="s">
        <v>792</v>
      </c>
      <c r="G136" s="290"/>
      <c r="H136" s="290" t="s">
        <v>826</v>
      </c>
      <c r="I136" s="290" t="s">
        <v>788</v>
      </c>
      <c r="J136" s="290">
        <v>50</v>
      </c>
      <c r="K136" s="338"/>
    </row>
    <row r="137" s="1" customFormat="1" ht="15" customHeight="1">
      <c r="B137" s="335"/>
      <c r="C137" s="290" t="s">
        <v>814</v>
      </c>
      <c r="D137" s="290"/>
      <c r="E137" s="290"/>
      <c r="F137" s="313" t="s">
        <v>792</v>
      </c>
      <c r="G137" s="290"/>
      <c r="H137" s="290" t="s">
        <v>839</v>
      </c>
      <c r="I137" s="290" t="s">
        <v>788</v>
      </c>
      <c r="J137" s="290">
        <v>255</v>
      </c>
      <c r="K137" s="338"/>
    </row>
    <row r="138" s="1" customFormat="1" ht="15" customHeight="1">
      <c r="B138" s="335"/>
      <c r="C138" s="290" t="s">
        <v>816</v>
      </c>
      <c r="D138" s="290"/>
      <c r="E138" s="290"/>
      <c r="F138" s="313" t="s">
        <v>786</v>
      </c>
      <c r="G138" s="290"/>
      <c r="H138" s="290" t="s">
        <v>840</v>
      </c>
      <c r="I138" s="290" t="s">
        <v>818</v>
      </c>
      <c r="J138" s="290"/>
      <c r="K138" s="338"/>
    </row>
    <row r="139" s="1" customFormat="1" ht="15" customHeight="1">
      <c r="B139" s="335"/>
      <c r="C139" s="290" t="s">
        <v>819</v>
      </c>
      <c r="D139" s="290"/>
      <c r="E139" s="290"/>
      <c r="F139" s="313" t="s">
        <v>786</v>
      </c>
      <c r="G139" s="290"/>
      <c r="H139" s="290" t="s">
        <v>841</v>
      </c>
      <c r="I139" s="290" t="s">
        <v>821</v>
      </c>
      <c r="J139" s="290"/>
      <c r="K139" s="338"/>
    </row>
    <row r="140" s="1" customFormat="1" ht="15" customHeight="1">
      <c r="B140" s="335"/>
      <c r="C140" s="290" t="s">
        <v>822</v>
      </c>
      <c r="D140" s="290"/>
      <c r="E140" s="290"/>
      <c r="F140" s="313" t="s">
        <v>786</v>
      </c>
      <c r="G140" s="290"/>
      <c r="H140" s="290" t="s">
        <v>822</v>
      </c>
      <c r="I140" s="290" t="s">
        <v>821</v>
      </c>
      <c r="J140" s="290"/>
      <c r="K140" s="338"/>
    </row>
    <row r="141" s="1" customFormat="1" ht="15" customHeight="1">
      <c r="B141" s="335"/>
      <c r="C141" s="290" t="s">
        <v>48</v>
      </c>
      <c r="D141" s="290"/>
      <c r="E141" s="290"/>
      <c r="F141" s="313" t="s">
        <v>786</v>
      </c>
      <c r="G141" s="290"/>
      <c r="H141" s="290" t="s">
        <v>842</v>
      </c>
      <c r="I141" s="290" t="s">
        <v>821</v>
      </c>
      <c r="J141" s="290"/>
      <c r="K141" s="338"/>
    </row>
    <row r="142" s="1" customFormat="1" ht="15" customHeight="1">
      <c r="B142" s="335"/>
      <c r="C142" s="290" t="s">
        <v>843</v>
      </c>
      <c r="D142" s="290"/>
      <c r="E142" s="290"/>
      <c r="F142" s="313" t="s">
        <v>786</v>
      </c>
      <c r="G142" s="290"/>
      <c r="H142" s="290" t="s">
        <v>844</v>
      </c>
      <c r="I142" s="290" t="s">
        <v>821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845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780</v>
      </c>
      <c r="D148" s="305"/>
      <c r="E148" s="305"/>
      <c r="F148" s="305" t="s">
        <v>781</v>
      </c>
      <c r="G148" s="306"/>
      <c r="H148" s="305" t="s">
        <v>64</v>
      </c>
      <c r="I148" s="305" t="s">
        <v>67</v>
      </c>
      <c r="J148" s="305" t="s">
        <v>782</v>
      </c>
      <c r="K148" s="304"/>
    </row>
    <row r="149" s="1" customFormat="1" ht="17.25" customHeight="1">
      <c r="B149" s="302"/>
      <c r="C149" s="307" t="s">
        <v>783</v>
      </c>
      <c r="D149" s="307"/>
      <c r="E149" s="307"/>
      <c r="F149" s="308" t="s">
        <v>784</v>
      </c>
      <c r="G149" s="309"/>
      <c r="H149" s="307"/>
      <c r="I149" s="307"/>
      <c r="J149" s="307" t="s">
        <v>785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789</v>
      </c>
      <c r="D151" s="290"/>
      <c r="E151" s="290"/>
      <c r="F151" s="343" t="s">
        <v>786</v>
      </c>
      <c r="G151" s="290"/>
      <c r="H151" s="342" t="s">
        <v>826</v>
      </c>
      <c r="I151" s="342" t="s">
        <v>788</v>
      </c>
      <c r="J151" s="342">
        <v>120</v>
      </c>
      <c r="K151" s="338"/>
    </row>
    <row r="152" s="1" customFormat="1" ht="15" customHeight="1">
      <c r="B152" s="315"/>
      <c r="C152" s="342" t="s">
        <v>835</v>
      </c>
      <c r="D152" s="290"/>
      <c r="E152" s="290"/>
      <c r="F152" s="343" t="s">
        <v>786</v>
      </c>
      <c r="G152" s="290"/>
      <c r="H152" s="342" t="s">
        <v>846</v>
      </c>
      <c r="I152" s="342" t="s">
        <v>788</v>
      </c>
      <c r="J152" s="342" t="s">
        <v>837</v>
      </c>
      <c r="K152" s="338"/>
    </row>
    <row r="153" s="1" customFormat="1" ht="15" customHeight="1">
      <c r="B153" s="315"/>
      <c r="C153" s="342" t="s">
        <v>734</v>
      </c>
      <c r="D153" s="290"/>
      <c r="E153" s="290"/>
      <c r="F153" s="343" t="s">
        <v>786</v>
      </c>
      <c r="G153" s="290"/>
      <c r="H153" s="342" t="s">
        <v>847</v>
      </c>
      <c r="I153" s="342" t="s">
        <v>788</v>
      </c>
      <c r="J153" s="342" t="s">
        <v>837</v>
      </c>
      <c r="K153" s="338"/>
    </row>
    <row r="154" s="1" customFormat="1" ht="15" customHeight="1">
      <c r="B154" s="315"/>
      <c r="C154" s="342" t="s">
        <v>791</v>
      </c>
      <c r="D154" s="290"/>
      <c r="E154" s="290"/>
      <c r="F154" s="343" t="s">
        <v>792</v>
      </c>
      <c r="G154" s="290"/>
      <c r="H154" s="342" t="s">
        <v>826</v>
      </c>
      <c r="I154" s="342" t="s">
        <v>788</v>
      </c>
      <c r="J154" s="342">
        <v>50</v>
      </c>
      <c r="K154" s="338"/>
    </row>
    <row r="155" s="1" customFormat="1" ht="15" customHeight="1">
      <c r="B155" s="315"/>
      <c r="C155" s="342" t="s">
        <v>794</v>
      </c>
      <c r="D155" s="290"/>
      <c r="E155" s="290"/>
      <c r="F155" s="343" t="s">
        <v>786</v>
      </c>
      <c r="G155" s="290"/>
      <c r="H155" s="342" t="s">
        <v>826</v>
      </c>
      <c r="I155" s="342" t="s">
        <v>796</v>
      </c>
      <c r="J155" s="342"/>
      <c r="K155" s="338"/>
    </row>
    <row r="156" s="1" customFormat="1" ht="15" customHeight="1">
      <c r="B156" s="315"/>
      <c r="C156" s="342" t="s">
        <v>805</v>
      </c>
      <c r="D156" s="290"/>
      <c r="E156" s="290"/>
      <c r="F156" s="343" t="s">
        <v>792</v>
      </c>
      <c r="G156" s="290"/>
      <c r="H156" s="342" t="s">
        <v>826</v>
      </c>
      <c r="I156" s="342" t="s">
        <v>788</v>
      </c>
      <c r="J156" s="342">
        <v>50</v>
      </c>
      <c r="K156" s="338"/>
    </row>
    <row r="157" s="1" customFormat="1" ht="15" customHeight="1">
      <c r="B157" s="315"/>
      <c r="C157" s="342" t="s">
        <v>813</v>
      </c>
      <c r="D157" s="290"/>
      <c r="E157" s="290"/>
      <c r="F157" s="343" t="s">
        <v>792</v>
      </c>
      <c r="G157" s="290"/>
      <c r="H157" s="342" t="s">
        <v>826</v>
      </c>
      <c r="I157" s="342" t="s">
        <v>788</v>
      </c>
      <c r="J157" s="342">
        <v>50</v>
      </c>
      <c r="K157" s="338"/>
    </row>
    <row r="158" s="1" customFormat="1" ht="15" customHeight="1">
      <c r="B158" s="315"/>
      <c r="C158" s="342" t="s">
        <v>811</v>
      </c>
      <c r="D158" s="290"/>
      <c r="E158" s="290"/>
      <c r="F158" s="343" t="s">
        <v>792</v>
      </c>
      <c r="G158" s="290"/>
      <c r="H158" s="342" t="s">
        <v>826</v>
      </c>
      <c r="I158" s="342" t="s">
        <v>788</v>
      </c>
      <c r="J158" s="342">
        <v>50</v>
      </c>
      <c r="K158" s="338"/>
    </row>
    <row r="159" s="1" customFormat="1" ht="15" customHeight="1">
      <c r="B159" s="315"/>
      <c r="C159" s="342" t="s">
        <v>100</v>
      </c>
      <c r="D159" s="290"/>
      <c r="E159" s="290"/>
      <c r="F159" s="343" t="s">
        <v>786</v>
      </c>
      <c r="G159" s="290"/>
      <c r="H159" s="342" t="s">
        <v>848</v>
      </c>
      <c r="I159" s="342" t="s">
        <v>788</v>
      </c>
      <c r="J159" s="342" t="s">
        <v>849</v>
      </c>
      <c r="K159" s="338"/>
    </row>
    <row r="160" s="1" customFormat="1" ht="15" customHeight="1">
      <c r="B160" s="315"/>
      <c r="C160" s="342" t="s">
        <v>850</v>
      </c>
      <c r="D160" s="290"/>
      <c r="E160" s="290"/>
      <c r="F160" s="343" t="s">
        <v>786</v>
      </c>
      <c r="G160" s="290"/>
      <c r="H160" s="342" t="s">
        <v>851</v>
      </c>
      <c r="I160" s="342" t="s">
        <v>821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852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780</v>
      </c>
      <c r="D166" s="305"/>
      <c r="E166" s="305"/>
      <c r="F166" s="305" t="s">
        <v>781</v>
      </c>
      <c r="G166" s="347"/>
      <c r="H166" s="348" t="s">
        <v>64</v>
      </c>
      <c r="I166" s="348" t="s">
        <v>67</v>
      </c>
      <c r="J166" s="305" t="s">
        <v>782</v>
      </c>
      <c r="K166" s="282"/>
    </row>
    <row r="167" s="1" customFormat="1" ht="17.25" customHeight="1">
      <c r="B167" s="283"/>
      <c r="C167" s="307" t="s">
        <v>783</v>
      </c>
      <c r="D167" s="307"/>
      <c r="E167" s="307"/>
      <c r="F167" s="308" t="s">
        <v>784</v>
      </c>
      <c r="G167" s="349"/>
      <c r="H167" s="350"/>
      <c r="I167" s="350"/>
      <c r="J167" s="307" t="s">
        <v>785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789</v>
      </c>
      <c r="D169" s="290"/>
      <c r="E169" s="290"/>
      <c r="F169" s="313" t="s">
        <v>786</v>
      </c>
      <c r="G169" s="290"/>
      <c r="H169" s="290" t="s">
        <v>826</v>
      </c>
      <c r="I169" s="290" t="s">
        <v>788</v>
      </c>
      <c r="J169" s="290">
        <v>120</v>
      </c>
      <c r="K169" s="338"/>
    </row>
    <row r="170" s="1" customFormat="1" ht="15" customHeight="1">
      <c r="B170" s="315"/>
      <c r="C170" s="290" t="s">
        <v>835</v>
      </c>
      <c r="D170" s="290"/>
      <c r="E170" s="290"/>
      <c r="F170" s="313" t="s">
        <v>786</v>
      </c>
      <c r="G170" s="290"/>
      <c r="H170" s="290" t="s">
        <v>836</v>
      </c>
      <c r="I170" s="290" t="s">
        <v>788</v>
      </c>
      <c r="J170" s="290" t="s">
        <v>837</v>
      </c>
      <c r="K170" s="338"/>
    </row>
    <row r="171" s="1" customFormat="1" ht="15" customHeight="1">
      <c r="B171" s="315"/>
      <c r="C171" s="290" t="s">
        <v>734</v>
      </c>
      <c r="D171" s="290"/>
      <c r="E171" s="290"/>
      <c r="F171" s="313" t="s">
        <v>786</v>
      </c>
      <c r="G171" s="290"/>
      <c r="H171" s="290" t="s">
        <v>853</v>
      </c>
      <c r="I171" s="290" t="s">
        <v>788</v>
      </c>
      <c r="J171" s="290" t="s">
        <v>837</v>
      </c>
      <c r="K171" s="338"/>
    </row>
    <row r="172" s="1" customFormat="1" ht="15" customHeight="1">
      <c r="B172" s="315"/>
      <c r="C172" s="290" t="s">
        <v>791</v>
      </c>
      <c r="D172" s="290"/>
      <c r="E172" s="290"/>
      <c r="F172" s="313" t="s">
        <v>792</v>
      </c>
      <c r="G172" s="290"/>
      <c r="H172" s="290" t="s">
        <v>853</v>
      </c>
      <c r="I172" s="290" t="s">
        <v>788</v>
      </c>
      <c r="J172" s="290">
        <v>50</v>
      </c>
      <c r="K172" s="338"/>
    </row>
    <row r="173" s="1" customFormat="1" ht="15" customHeight="1">
      <c r="B173" s="315"/>
      <c r="C173" s="290" t="s">
        <v>794</v>
      </c>
      <c r="D173" s="290"/>
      <c r="E173" s="290"/>
      <c r="F173" s="313" t="s">
        <v>786</v>
      </c>
      <c r="G173" s="290"/>
      <c r="H173" s="290" t="s">
        <v>853</v>
      </c>
      <c r="I173" s="290" t="s">
        <v>796</v>
      </c>
      <c r="J173" s="290"/>
      <c r="K173" s="338"/>
    </row>
    <row r="174" s="1" customFormat="1" ht="15" customHeight="1">
      <c r="B174" s="315"/>
      <c r="C174" s="290" t="s">
        <v>805</v>
      </c>
      <c r="D174" s="290"/>
      <c r="E174" s="290"/>
      <c r="F174" s="313" t="s">
        <v>792</v>
      </c>
      <c r="G174" s="290"/>
      <c r="H174" s="290" t="s">
        <v>853</v>
      </c>
      <c r="I174" s="290" t="s">
        <v>788</v>
      </c>
      <c r="J174" s="290">
        <v>50</v>
      </c>
      <c r="K174" s="338"/>
    </row>
    <row r="175" s="1" customFormat="1" ht="15" customHeight="1">
      <c r="B175" s="315"/>
      <c r="C175" s="290" t="s">
        <v>813</v>
      </c>
      <c r="D175" s="290"/>
      <c r="E175" s="290"/>
      <c r="F175" s="313" t="s">
        <v>792</v>
      </c>
      <c r="G175" s="290"/>
      <c r="H175" s="290" t="s">
        <v>853</v>
      </c>
      <c r="I175" s="290" t="s">
        <v>788</v>
      </c>
      <c r="J175" s="290">
        <v>50</v>
      </c>
      <c r="K175" s="338"/>
    </row>
    <row r="176" s="1" customFormat="1" ht="15" customHeight="1">
      <c r="B176" s="315"/>
      <c r="C176" s="290" t="s">
        <v>811</v>
      </c>
      <c r="D176" s="290"/>
      <c r="E176" s="290"/>
      <c r="F176" s="313" t="s">
        <v>792</v>
      </c>
      <c r="G176" s="290"/>
      <c r="H176" s="290" t="s">
        <v>853</v>
      </c>
      <c r="I176" s="290" t="s">
        <v>788</v>
      </c>
      <c r="J176" s="290">
        <v>50</v>
      </c>
      <c r="K176" s="338"/>
    </row>
    <row r="177" s="1" customFormat="1" ht="15" customHeight="1">
      <c r="B177" s="315"/>
      <c r="C177" s="290" t="s">
        <v>119</v>
      </c>
      <c r="D177" s="290"/>
      <c r="E177" s="290"/>
      <c r="F177" s="313" t="s">
        <v>786</v>
      </c>
      <c r="G177" s="290"/>
      <c r="H177" s="290" t="s">
        <v>854</v>
      </c>
      <c r="I177" s="290" t="s">
        <v>855</v>
      </c>
      <c r="J177" s="290"/>
      <c r="K177" s="338"/>
    </row>
    <row r="178" s="1" customFormat="1" ht="15" customHeight="1">
      <c r="B178" s="315"/>
      <c r="C178" s="290" t="s">
        <v>67</v>
      </c>
      <c r="D178" s="290"/>
      <c r="E178" s="290"/>
      <c r="F178" s="313" t="s">
        <v>786</v>
      </c>
      <c r="G178" s="290"/>
      <c r="H178" s="290" t="s">
        <v>856</v>
      </c>
      <c r="I178" s="290" t="s">
        <v>857</v>
      </c>
      <c r="J178" s="290">
        <v>1</v>
      </c>
      <c r="K178" s="338"/>
    </row>
    <row r="179" s="1" customFormat="1" ht="15" customHeight="1">
      <c r="B179" s="315"/>
      <c r="C179" s="290" t="s">
        <v>63</v>
      </c>
      <c r="D179" s="290"/>
      <c r="E179" s="290"/>
      <c r="F179" s="313" t="s">
        <v>786</v>
      </c>
      <c r="G179" s="290"/>
      <c r="H179" s="290" t="s">
        <v>858</v>
      </c>
      <c r="I179" s="290" t="s">
        <v>788</v>
      </c>
      <c r="J179" s="290">
        <v>20</v>
      </c>
      <c r="K179" s="338"/>
    </row>
    <row r="180" s="1" customFormat="1" ht="15" customHeight="1">
      <c r="B180" s="315"/>
      <c r="C180" s="290" t="s">
        <v>64</v>
      </c>
      <c r="D180" s="290"/>
      <c r="E180" s="290"/>
      <c r="F180" s="313" t="s">
        <v>786</v>
      </c>
      <c r="G180" s="290"/>
      <c r="H180" s="290" t="s">
        <v>859</v>
      </c>
      <c r="I180" s="290" t="s">
        <v>788</v>
      </c>
      <c r="J180" s="290">
        <v>255</v>
      </c>
      <c r="K180" s="338"/>
    </row>
    <row r="181" s="1" customFormat="1" ht="15" customHeight="1">
      <c r="B181" s="315"/>
      <c r="C181" s="290" t="s">
        <v>120</v>
      </c>
      <c r="D181" s="290"/>
      <c r="E181" s="290"/>
      <c r="F181" s="313" t="s">
        <v>786</v>
      </c>
      <c r="G181" s="290"/>
      <c r="H181" s="290" t="s">
        <v>750</v>
      </c>
      <c r="I181" s="290" t="s">
        <v>788</v>
      </c>
      <c r="J181" s="290">
        <v>10</v>
      </c>
      <c r="K181" s="338"/>
    </row>
    <row r="182" s="1" customFormat="1" ht="15" customHeight="1">
      <c r="B182" s="315"/>
      <c r="C182" s="290" t="s">
        <v>121</v>
      </c>
      <c r="D182" s="290"/>
      <c r="E182" s="290"/>
      <c r="F182" s="313" t="s">
        <v>786</v>
      </c>
      <c r="G182" s="290"/>
      <c r="H182" s="290" t="s">
        <v>860</v>
      </c>
      <c r="I182" s="290" t="s">
        <v>821</v>
      </c>
      <c r="J182" s="290"/>
      <c r="K182" s="338"/>
    </row>
    <row r="183" s="1" customFormat="1" ht="15" customHeight="1">
      <c r="B183" s="315"/>
      <c r="C183" s="290" t="s">
        <v>861</v>
      </c>
      <c r="D183" s="290"/>
      <c r="E183" s="290"/>
      <c r="F183" s="313" t="s">
        <v>786</v>
      </c>
      <c r="G183" s="290"/>
      <c r="H183" s="290" t="s">
        <v>862</v>
      </c>
      <c r="I183" s="290" t="s">
        <v>821</v>
      </c>
      <c r="J183" s="290"/>
      <c r="K183" s="338"/>
    </row>
    <row r="184" s="1" customFormat="1" ht="15" customHeight="1">
      <c r="B184" s="315"/>
      <c r="C184" s="290" t="s">
        <v>850</v>
      </c>
      <c r="D184" s="290"/>
      <c r="E184" s="290"/>
      <c r="F184" s="313" t="s">
        <v>786</v>
      </c>
      <c r="G184" s="290"/>
      <c r="H184" s="290" t="s">
        <v>863</v>
      </c>
      <c r="I184" s="290" t="s">
        <v>821</v>
      </c>
      <c r="J184" s="290"/>
      <c r="K184" s="338"/>
    </row>
    <row r="185" s="1" customFormat="1" ht="15" customHeight="1">
      <c r="B185" s="315"/>
      <c r="C185" s="290" t="s">
        <v>123</v>
      </c>
      <c r="D185" s="290"/>
      <c r="E185" s="290"/>
      <c r="F185" s="313" t="s">
        <v>792</v>
      </c>
      <c r="G185" s="290"/>
      <c r="H185" s="290" t="s">
        <v>864</v>
      </c>
      <c r="I185" s="290" t="s">
        <v>788</v>
      </c>
      <c r="J185" s="290">
        <v>50</v>
      </c>
      <c r="K185" s="338"/>
    </row>
    <row r="186" s="1" customFormat="1" ht="15" customHeight="1">
      <c r="B186" s="315"/>
      <c r="C186" s="290" t="s">
        <v>865</v>
      </c>
      <c r="D186" s="290"/>
      <c r="E186" s="290"/>
      <c r="F186" s="313" t="s">
        <v>792</v>
      </c>
      <c r="G186" s="290"/>
      <c r="H186" s="290" t="s">
        <v>866</v>
      </c>
      <c r="I186" s="290" t="s">
        <v>867</v>
      </c>
      <c r="J186" s="290"/>
      <c r="K186" s="338"/>
    </row>
    <row r="187" s="1" customFormat="1" ht="15" customHeight="1">
      <c r="B187" s="315"/>
      <c r="C187" s="290" t="s">
        <v>868</v>
      </c>
      <c r="D187" s="290"/>
      <c r="E187" s="290"/>
      <c r="F187" s="313" t="s">
        <v>792</v>
      </c>
      <c r="G187" s="290"/>
      <c r="H187" s="290" t="s">
        <v>869</v>
      </c>
      <c r="I187" s="290" t="s">
        <v>867</v>
      </c>
      <c r="J187" s="290"/>
      <c r="K187" s="338"/>
    </row>
    <row r="188" s="1" customFormat="1" ht="15" customHeight="1">
      <c r="B188" s="315"/>
      <c r="C188" s="290" t="s">
        <v>870</v>
      </c>
      <c r="D188" s="290"/>
      <c r="E188" s="290"/>
      <c r="F188" s="313" t="s">
        <v>792</v>
      </c>
      <c r="G188" s="290"/>
      <c r="H188" s="290" t="s">
        <v>871</v>
      </c>
      <c r="I188" s="290" t="s">
        <v>867</v>
      </c>
      <c r="J188" s="290"/>
      <c r="K188" s="338"/>
    </row>
    <row r="189" s="1" customFormat="1" ht="15" customHeight="1">
      <c r="B189" s="315"/>
      <c r="C189" s="351" t="s">
        <v>872</v>
      </c>
      <c r="D189" s="290"/>
      <c r="E189" s="290"/>
      <c r="F189" s="313" t="s">
        <v>792</v>
      </c>
      <c r="G189" s="290"/>
      <c r="H189" s="290" t="s">
        <v>873</v>
      </c>
      <c r="I189" s="290" t="s">
        <v>874</v>
      </c>
      <c r="J189" s="352" t="s">
        <v>875</v>
      </c>
      <c r="K189" s="338"/>
    </row>
    <row r="190" s="17" customFormat="1" ht="15" customHeight="1">
      <c r="B190" s="353"/>
      <c r="C190" s="354" t="s">
        <v>876</v>
      </c>
      <c r="D190" s="355"/>
      <c r="E190" s="355"/>
      <c r="F190" s="356" t="s">
        <v>792</v>
      </c>
      <c r="G190" s="355"/>
      <c r="H190" s="355" t="s">
        <v>877</v>
      </c>
      <c r="I190" s="355" t="s">
        <v>874</v>
      </c>
      <c r="J190" s="357" t="s">
        <v>875</v>
      </c>
      <c r="K190" s="358"/>
    </row>
    <row r="191" s="1" customFormat="1" ht="15" customHeight="1">
      <c r="B191" s="315"/>
      <c r="C191" s="351" t="s">
        <v>52</v>
      </c>
      <c r="D191" s="290"/>
      <c r="E191" s="290"/>
      <c r="F191" s="313" t="s">
        <v>786</v>
      </c>
      <c r="G191" s="290"/>
      <c r="H191" s="287" t="s">
        <v>878</v>
      </c>
      <c r="I191" s="290" t="s">
        <v>879</v>
      </c>
      <c r="J191" s="290"/>
      <c r="K191" s="338"/>
    </row>
    <row r="192" s="1" customFormat="1" ht="15" customHeight="1">
      <c r="B192" s="315"/>
      <c r="C192" s="351" t="s">
        <v>880</v>
      </c>
      <c r="D192" s="290"/>
      <c r="E192" s="290"/>
      <c r="F192" s="313" t="s">
        <v>786</v>
      </c>
      <c r="G192" s="290"/>
      <c r="H192" s="290" t="s">
        <v>881</v>
      </c>
      <c r="I192" s="290" t="s">
        <v>821</v>
      </c>
      <c r="J192" s="290"/>
      <c r="K192" s="338"/>
    </row>
    <row r="193" s="1" customFormat="1" ht="15" customHeight="1">
      <c r="B193" s="315"/>
      <c r="C193" s="351" t="s">
        <v>882</v>
      </c>
      <c r="D193" s="290"/>
      <c r="E193" s="290"/>
      <c r="F193" s="313" t="s">
        <v>786</v>
      </c>
      <c r="G193" s="290"/>
      <c r="H193" s="290" t="s">
        <v>883</v>
      </c>
      <c r="I193" s="290" t="s">
        <v>821</v>
      </c>
      <c r="J193" s="290"/>
      <c r="K193" s="338"/>
    </row>
    <row r="194" s="1" customFormat="1" ht="15" customHeight="1">
      <c r="B194" s="315"/>
      <c r="C194" s="351" t="s">
        <v>884</v>
      </c>
      <c r="D194" s="290"/>
      <c r="E194" s="290"/>
      <c r="F194" s="313" t="s">
        <v>792</v>
      </c>
      <c r="G194" s="290"/>
      <c r="H194" s="290" t="s">
        <v>885</v>
      </c>
      <c r="I194" s="290" t="s">
        <v>821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886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887</v>
      </c>
      <c r="D201" s="360"/>
      <c r="E201" s="360"/>
      <c r="F201" s="360" t="s">
        <v>888</v>
      </c>
      <c r="G201" s="361"/>
      <c r="H201" s="360" t="s">
        <v>889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879</v>
      </c>
      <c r="D203" s="290"/>
      <c r="E203" s="290"/>
      <c r="F203" s="313" t="s">
        <v>53</v>
      </c>
      <c r="G203" s="290"/>
      <c r="H203" s="290" t="s">
        <v>890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54</v>
      </c>
      <c r="G204" s="290"/>
      <c r="H204" s="290" t="s">
        <v>891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57</v>
      </c>
      <c r="G205" s="290"/>
      <c r="H205" s="290" t="s">
        <v>892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55</v>
      </c>
      <c r="G206" s="290"/>
      <c r="H206" s="290" t="s">
        <v>893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56</v>
      </c>
      <c r="G207" s="290"/>
      <c r="H207" s="290" t="s">
        <v>894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833</v>
      </c>
      <c r="D209" s="290"/>
      <c r="E209" s="290"/>
      <c r="F209" s="313" t="s">
        <v>88</v>
      </c>
      <c r="G209" s="290"/>
      <c r="H209" s="290" t="s">
        <v>895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730</v>
      </c>
      <c r="G210" s="290"/>
      <c r="H210" s="290" t="s">
        <v>731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728</v>
      </c>
      <c r="G211" s="290"/>
      <c r="H211" s="290" t="s">
        <v>896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94</v>
      </c>
      <c r="G212" s="351"/>
      <c r="H212" s="342" t="s">
        <v>93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732</v>
      </c>
      <c r="G213" s="351"/>
      <c r="H213" s="342" t="s">
        <v>712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857</v>
      </c>
      <c r="D215" s="290"/>
      <c r="E215" s="290"/>
      <c r="F215" s="313">
        <v>1</v>
      </c>
      <c r="G215" s="351"/>
      <c r="H215" s="342" t="s">
        <v>897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898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899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900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Marian Walach</dc:creator>
  <cp:lastModifiedBy>Marian Walach</cp:lastModifiedBy>
  <dcterms:created xsi:type="dcterms:W3CDTF">2025-06-26T17:57:02Z</dcterms:created>
  <dcterms:modified xsi:type="dcterms:W3CDTF">2025-06-26T17:57:05Z</dcterms:modified>
</cp:coreProperties>
</file>